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55" yWindow="30" windowWidth="14280" windowHeight="10035" tabRatio="640" activeTab="5"/>
  </bookViews>
  <sheets>
    <sheet name="BS_reported" sheetId="1" r:id="rId1"/>
    <sheet name="IS_reported" sheetId="2" r:id="rId2"/>
    <sheet name="RE_reported" sheetId="3" r:id="rId3"/>
    <sheet name="CF_reported" sheetId="4" r:id="rId4"/>
    <sheet name="BS_simplified" sheetId="5" r:id="rId5"/>
    <sheet name="IS_simplified" sheetId="14" r:id="rId6"/>
  </sheets>
  <externalReferences>
    <externalReference r:id="rId7"/>
  </externalReferences>
  <definedNames>
    <definedName name="tax">'[1]page 147-150 and page 162'!$B$10</definedName>
  </definedNames>
  <calcPr calcId="145621" iterate="1"/>
</workbook>
</file>

<file path=xl/calcChain.xml><?xml version="1.0" encoding="utf-8"?>
<calcChain xmlns="http://schemas.openxmlformats.org/spreadsheetml/2006/main">
  <c r="C21" i="3" l="1"/>
  <c r="D21" i="3"/>
  <c r="E21" i="3"/>
  <c r="F21" i="3"/>
  <c r="B21" i="3"/>
  <c r="C20" i="3"/>
  <c r="D20" i="3"/>
  <c r="E20" i="3"/>
  <c r="F20" i="3"/>
  <c r="B20" i="3"/>
  <c r="C19" i="3"/>
  <c r="D19" i="3"/>
  <c r="E19" i="3"/>
  <c r="F19" i="3"/>
  <c r="B19" i="3"/>
  <c r="B18" i="3"/>
  <c r="C18" i="3"/>
  <c r="D18" i="3"/>
  <c r="E18" i="3"/>
  <c r="F18" i="3"/>
  <c r="B17" i="3"/>
  <c r="C17" i="3"/>
  <c r="D17" i="3"/>
  <c r="E17" i="3"/>
  <c r="F17" i="3"/>
  <c r="B16" i="3"/>
  <c r="D16" i="3"/>
  <c r="E16" i="3"/>
  <c r="F16" i="3"/>
  <c r="D26" i="14"/>
  <c r="E26" i="14"/>
  <c r="F26" i="14"/>
  <c r="G26" i="14"/>
  <c r="C26" i="14"/>
  <c r="D25" i="14"/>
  <c r="E25" i="14"/>
  <c r="F25" i="14"/>
  <c r="G25" i="14"/>
  <c r="C25" i="14"/>
  <c r="C16" i="14"/>
  <c r="D16" i="14"/>
  <c r="E16" i="14"/>
  <c r="F16" i="14"/>
  <c r="G16" i="14"/>
  <c r="C24" i="14" l="1"/>
  <c r="C26" i="14"/>
  <c r="C6" i="14"/>
  <c r="C8" i="14"/>
  <c r="C10" i="14"/>
  <c r="C11" i="14"/>
  <c r="C13" i="14"/>
  <c r="C14" i="14"/>
  <c r="C17" i="14"/>
  <c r="C18" i="14" s="1"/>
  <c r="C19" i="14"/>
  <c r="C21" i="14"/>
  <c r="C8" i="5"/>
  <c r="C12" i="5" s="1"/>
  <c r="C9" i="5"/>
  <c r="C10" i="5"/>
  <c r="C11" i="5"/>
  <c r="C14" i="5"/>
  <c r="C15" i="5"/>
  <c r="C16" i="5"/>
  <c r="C17" i="5"/>
  <c r="C20" i="5" s="1"/>
  <c r="C18" i="5"/>
  <c r="C19" i="5"/>
  <c r="C24" i="5"/>
  <c r="C25" i="5"/>
  <c r="C27" i="5"/>
  <c r="C29" i="5" s="1"/>
  <c r="C33" i="5" s="1"/>
  <c r="C42" i="5" s="1"/>
  <c r="C28" i="5"/>
  <c r="C30" i="5"/>
  <c r="C31" i="5"/>
  <c r="C32" i="5"/>
  <c r="C35" i="5"/>
  <c r="C36" i="5"/>
  <c r="C40" i="5" s="1"/>
  <c r="C37" i="5"/>
  <c r="C39" i="5"/>
  <c r="C7" i="14" l="1"/>
  <c r="C9" i="14" s="1"/>
  <c r="C12" i="14" s="1"/>
  <c r="C15" i="14" s="1"/>
  <c r="C20" i="14" s="1"/>
  <c r="C22" i="5"/>
  <c r="C44" i="5" s="1"/>
  <c r="E35" i="5"/>
  <c r="F35" i="5"/>
  <c r="G35" i="5"/>
  <c r="E36" i="5"/>
  <c r="F36" i="5"/>
  <c r="G36" i="5"/>
  <c r="D35" i="5"/>
  <c r="D36" i="5"/>
  <c r="C93" i="1"/>
  <c r="C94" i="1" s="1"/>
  <c r="E32" i="5"/>
  <c r="F32" i="5"/>
  <c r="G32" i="5"/>
  <c r="D32" i="5"/>
  <c r="E19" i="5"/>
  <c r="F19" i="5"/>
  <c r="G19" i="5"/>
  <c r="D19" i="5"/>
  <c r="C22" i="14" l="1"/>
  <c r="D21" i="14"/>
  <c r="E21" i="14"/>
  <c r="F21" i="14"/>
  <c r="G21" i="14"/>
  <c r="E14" i="14"/>
  <c r="F14" i="14"/>
  <c r="G14" i="14"/>
  <c r="D14" i="14"/>
  <c r="D19" i="14"/>
  <c r="E19" i="14"/>
  <c r="F19" i="14"/>
  <c r="G19" i="14"/>
  <c r="D37" i="5" l="1"/>
  <c r="E37" i="5"/>
  <c r="F37" i="5"/>
  <c r="G37" i="5"/>
  <c r="G26" i="14" l="1"/>
  <c r="F26" i="14"/>
  <c r="E26" i="14"/>
  <c r="D26" i="14"/>
  <c r="G24" i="14"/>
  <c r="F24" i="14"/>
  <c r="E24" i="14"/>
  <c r="D24" i="14"/>
  <c r="G17" i="14"/>
  <c r="F17" i="14"/>
  <c r="E17" i="14"/>
  <c r="D17" i="14"/>
  <c r="G13" i="14"/>
  <c r="F13" i="14"/>
  <c r="E13" i="14"/>
  <c r="D13" i="14"/>
  <c r="G11" i="14"/>
  <c r="F11" i="14"/>
  <c r="E11" i="14"/>
  <c r="D11" i="14"/>
  <c r="G10" i="14"/>
  <c r="F10" i="14"/>
  <c r="E10" i="14"/>
  <c r="D10" i="14"/>
  <c r="G8" i="14"/>
  <c r="F8" i="14"/>
  <c r="E8" i="14"/>
  <c r="D8" i="14"/>
  <c r="G6" i="14"/>
  <c r="F6" i="14"/>
  <c r="E6" i="14"/>
  <c r="D6" i="14"/>
  <c r="E18" i="14" l="1"/>
  <c r="E7" i="14"/>
  <c r="E9" i="14" s="1"/>
  <c r="E12" i="14" s="1"/>
  <c r="E15" i="14" s="1"/>
  <c r="G7" i="14"/>
  <c r="G9" i="14" s="1"/>
  <c r="G12" i="14" s="1"/>
  <c r="G15" i="14" s="1"/>
  <c r="D7" i="14"/>
  <c r="D9" i="14" s="1"/>
  <c r="D12" i="14" s="1"/>
  <c r="D15" i="14" s="1"/>
  <c r="G18" i="14"/>
  <c r="F7" i="14"/>
  <c r="F9" i="14" s="1"/>
  <c r="F12" i="14" s="1"/>
  <c r="F15" i="14" s="1"/>
  <c r="D18" i="14"/>
  <c r="F18" i="14"/>
  <c r="E20" i="14" l="1"/>
  <c r="D20" i="14"/>
  <c r="G20" i="14"/>
  <c r="F20" i="14"/>
  <c r="E25" i="5"/>
  <c r="F25" i="5"/>
  <c r="G25" i="5"/>
  <c r="D25" i="5"/>
  <c r="E11" i="5"/>
  <c r="F11" i="5"/>
  <c r="G11" i="5"/>
  <c r="D11" i="5"/>
  <c r="E22" i="14" l="1"/>
  <c r="D22" i="14"/>
  <c r="C16" i="3"/>
  <c r="G22" i="14"/>
  <c r="F22" i="14"/>
  <c r="E39" i="5" l="1"/>
  <c r="E40" i="5" s="1"/>
  <c r="F39" i="5"/>
  <c r="F40" i="5" s="1"/>
  <c r="G39" i="5"/>
  <c r="G40" i="5" s="1"/>
  <c r="D39" i="5"/>
  <c r="D40" i="5" s="1"/>
  <c r="E30" i="5" l="1"/>
  <c r="F30" i="5"/>
  <c r="G30" i="5"/>
  <c r="D30" i="5"/>
  <c r="E28" i="5"/>
  <c r="F28" i="5"/>
  <c r="G28" i="5"/>
  <c r="D28" i="5"/>
  <c r="E31" i="5"/>
  <c r="F31" i="5"/>
  <c r="G31" i="5"/>
  <c r="D31" i="5"/>
  <c r="E27" i="5"/>
  <c r="F27" i="5"/>
  <c r="G27" i="5"/>
  <c r="D27" i="5"/>
  <c r="E24" i="5"/>
  <c r="F24" i="5"/>
  <c r="G24" i="5"/>
  <c r="D24" i="5"/>
  <c r="E17" i="5"/>
  <c r="F17" i="5"/>
  <c r="G17" i="5"/>
  <c r="E18" i="5"/>
  <c r="F18" i="5"/>
  <c r="G18" i="5"/>
  <c r="D18" i="5"/>
  <c r="D17" i="5"/>
  <c r="E14" i="5"/>
  <c r="F14" i="5"/>
  <c r="G14" i="5"/>
  <c r="E15" i="5"/>
  <c r="F15" i="5"/>
  <c r="G15" i="5"/>
  <c r="D15" i="5"/>
  <c r="D14" i="5"/>
  <c r="E8" i="5"/>
  <c r="F8" i="5"/>
  <c r="G8" i="5"/>
  <c r="E9" i="5"/>
  <c r="F9" i="5"/>
  <c r="G9" i="5"/>
  <c r="E10" i="5"/>
  <c r="F10" i="5"/>
  <c r="G10" i="5"/>
  <c r="D10" i="5"/>
  <c r="D9" i="5"/>
  <c r="D8" i="5"/>
  <c r="E16" i="5" l="1"/>
  <c r="E20" i="5" s="1"/>
  <c r="F16" i="5"/>
  <c r="F20" i="5" s="1"/>
  <c r="G16" i="5"/>
  <c r="G20" i="5" s="1"/>
  <c r="F12" i="5"/>
  <c r="G12" i="5"/>
  <c r="D16" i="5"/>
  <c r="F29" i="5"/>
  <c r="F33" i="5" s="1"/>
  <c r="D29" i="5"/>
  <c r="D33" i="5" s="1"/>
  <c r="G29" i="5"/>
  <c r="G33" i="5" s="1"/>
  <c r="E29" i="5"/>
  <c r="E33" i="5" s="1"/>
  <c r="E12" i="5"/>
  <c r="D12" i="5"/>
  <c r="F22" i="5" l="1"/>
  <c r="G22" i="5"/>
  <c r="D20" i="5"/>
  <c r="D22" i="5" s="1"/>
  <c r="G42" i="5"/>
  <c r="E42" i="5"/>
  <c r="E22" i="5"/>
  <c r="F42" i="5"/>
  <c r="D42" i="5"/>
  <c r="F44" i="5" l="1"/>
  <c r="G44" i="5"/>
  <c r="D44" i="5"/>
  <c r="E44" i="5"/>
</calcChain>
</file>

<file path=xl/sharedStrings.xml><?xml version="1.0" encoding="utf-8"?>
<sst xmlns="http://schemas.openxmlformats.org/spreadsheetml/2006/main" count="381" uniqueCount="223">
  <si>
    <t>Fuller (H.B.) Company</t>
  </si>
  <si>
    <t>As Reported  Annual Balance Sheet</t>
  </si>
  <si>
    <t>Currency</t>
  </si>
  <si>
    <t>USD</t>
  </si>
  <si>
    <t>Auditor Status</t>
  </si>
  <si>
    <t>Not Qualified</t>
  </si>
  <si>
    <t>Consolidated</t>
  </si>
  <si>
    <t>Yes</t>
  </si>
  <si>
    <t>Scale</t>
  </si>
  <si>
    <t>Thousands</t>
  </si>
  <si>
    <t>Cash &amp; cash equivalents</t>
  </si>
  <si>
    <t>Trade receivables, gross</t>
  </si>
  <si>
    <t>Less allowance for doubtful accounts</t>
  </si>
  <si>
    <t>Trade receivables, net</t>
  </si>
  <si>
    <t>Raw materials</t>
  </si>
  <si>
    <t>Finished goods</t>
  </si>
  <si>
    <t>LIFO reserve</t>
  </si>
  <si>
    <t>Inventories</t>
  </si>
  <si>
    <t>Employee &amp; other receivables</t>
  </si>
  <si>
    <t>Prepaid income taxes</t>
  </si>
  <si>
    <t>Prepaid expenses</t>
  </si>
  <si>
    <t>Total other current assets</t>
  </si>
  <si>
    <t>Current assets of discontinued operations</t>
  </si>
  <si>
    <t>Total current assets</t>
  </si>
  <si>
    <t>Land</t>
  </si>
  <si>
    <t>Buildings &amp; improvements</t>
  </si>
  <si>
    <t>Machinery &amp; equipment</t>
  </si>
  <si>
    <t>Construction in progress</t>
  </si>
  <si>
    <t>Total property, plant &amp; equipment, at cost</t>
  </si>
  <si>
    <t>Less: accumulated depreciation</t>
  </si>
  <si>
    <t>Property, plant &amp; equipment, net</t>
  </si>
  <si>
    <t>Investments &amp; company owned life insurance</t>
  </si>
  <si>
    <t>Prepaid pension costs</t>
  </si>
  <si>
    <t>Other long-term assets</t>
  </si>
  <si>
    <t>Other assets</t>
  </si>
  <si>
    <t>Goodwill</t>
  </si>
  <si>
    <t>Other intangibles, net</t>
  </si>
  <si>
    <t>Total assets</t>
  </si>
  <si>
    <t>Notes payable</t>
  </si>
  <si>
    <t>Trade payables</t>
  </si>
  <si>
    <t>Accrued payroll / employee benefits</t>
  </si>
  <si>
    <t>Accrued taxes other than income taxes</t>
  </si>
  <si>
    <t>Accrued interest</t>
  </si>
  <si>
    <t>Accrued product liability</t>
  </si>
  <si>
    <t>Accrued SERP obligation</t>
  </si>
  <si>
    <t>Accrued expenses</t>
  </si>
  <si>
    <t>Other accrued expenses</t>
  </si>
  <si>
    <t>Income taxes payable</t>
  </si>
  <si>
    <t>Current liabilities of discontinued operations</t>
  </si>
  <si>
    <t>Total current liabilities</t>
  </si>
  <si>
    <t>Senior notes</t>
  </si>
  <si>
    <t>Revolving credit line</t>
  </si>
  <si>
    <t>Term loan</t>
  </si>
  <si>
    <t>Long-term debt</t>
  </si>
  <si>
    <t>Accrued pension liabilities</t>
  </si>
  <si>
    <t>Asset retirement obligation</t>
  </si>
  <si>
    <t>Long-term deferred compensation</t>
  </si>
  <si>
    <t>Product liability</t>
  </si>
  <si>
    <t>Other long-term liabilities</t>
  </si>
  <si>
    <t>Other liabilities</t>
  </si>
  <si>
    <t>Minority interests in consolidated subsidiaries</t>
  </si>
  <si>
    <t>Total liabilities</t>
  </si>
  <si>
    <t>Common stock</t>
  </si>
  <si>
    <t>Additional paid-in capital</t>
  </si>
  <si>
    <t>Retained earnings</t>
  </si>
  <si>
    <t>Foreign currency translation adjustment</t>
  </si>
  <si>
    <t>Interest rate swap</t>
  </si>
  <si>
    <t xml:space="preserve">Minimum pension liability adjustment </t>
  </si>
  <si>
    <t>Accumulated other comprehensive income (loss)</t>
  </si>
  <si>
    <t>As Reported  Annual Income Statement</t>
  </si>
  <si>
    <t>Net revenue</t>
  </si>
  <si>
    <t>Cost of sales</t>
  </si>
  <si>
    <t>Gross profit</t>
  </si>
  <si>
    <t>Selling, general &amp; administrative expense</t>
  </si>
  <si>
    <t>Goodwill &amp; other impairment charges</t>
  </si>
  <si>
    <t>Gains from sales of assets</t>
  </si>
  <si>
    <t>Foreign currency transaction losses, net</t>
  </si>
  <si>
    <t>Gains (losses) on trading securities</t>
  </si>
  <si>
    <t>Amortization of investments in partnerships that generate low-income housing tax credits accounted for under the cost method</t>
  </si>
  <si>
    <t>Interest income</t>
  </si>
  <si>
    <t>Other income (expense), net</t>
  </si>
  <si>
    <t>Total other income (expense), net</t>
  </si>
  <si>
    <t>Interest expense</t>
  </si>
  <si>
    <t>Current U.S. federal income taxes (benefit)</t>
  </si>
  <si>
    <t>Current state income taxes</t>
  </si>
  <si>
    <t>Current non-U.S. income taxes</t>
  </si>
  <si>
    <t>Total current income taxes</t>
  </si>
  <si>
    <t>Deferred U.S. federal income taxes (benefit)</t>
  </si>
  <si>
    <t>Deferred state income taxes (benefit)</t>
  </si>
  <si>
    <t>Deferred non-U.S. income taxes (benefit)</t>
  </si>
  <si>
    <t>Total deferred income taxes (benefit)</t>
  </si>
  <si>
    <t>Income taxes</t>
  </si>
  <si>
    <t>Income from continuing operations</t>
  </si>
  <si>
    <t>Weighted average common shares outstanding - basic</t>
  </si>
  <si>
    <t>Weighted average common shares outstanding - diluted</t>
  </si>
  <si>
    <t>Year end shares outstanding</t>
  </si>
  <si>
    <t>Dividends declared per common share</t>
  </si>
  <si>
    <t>Total number of employees</t>
  </si>
  <si>
    <t>Number of common stockholders</t>
  </si>
  <si>
    <t>As Reported  Annual Retained Earnings</t>
  </si>
  <si>
    <t>Previous retained earnings</t>
  </si>
  <si>
    <t>Dividends</t>
  </si>
  <si>
    <t>Repurchases of common stock</t>
  </si>
  <si>
    <t>As Reported  Annual Cash Flow</t>
  </si>
  <si>
    <t>Income from discontinued operations, net of tax</t>
  </si>
  <si>
    <t xml:space="preserve">Depreciation </t>
  </si>
  <si>
    <t>Amortization</t>
  </si>
  <si>
    <t>Deferred income taxes</t>
  </si>
  <si>
    <t>Share-based compensation</t>
  </si>
  <si>
    <t>Excess tax benefit from share-based compensation</t>
  </si>
  <si>
    <t>Other current assets</t>
  </si>
  <si>
    <t>Other operating activities</t>
  </si>
  <si>
    <t>Net cash flows from operating activities</t>
  </si>
  <si>
    <t>Purchased property, plant &amp; equipment</t>
  </si>
  <si>
    <t>Purchased businesses, net of cash acquired</t>
  </si>
  <si>
    <t>Proceeds from sale of property, plant &amp; equipment</t>
  </si>
  <si>
    <t>Net cash flows from investing activities</t>
  </si>
  <si>
    <t>Proceeds from long-term debt</t>
  </si>
  <si>
    <t>Repayment of long-term debt</t>
  </si>
  <si>
    <t>Net proceeds (payments) from/on notes payable</t>
  </si>
  <si>
    <t>Dividends paid</t>
  </si>
  <si>
    <t>Proceeds from stock options exercised</t>
  </si>
  <si>
    <t>Net cash flows from financing activities</t>
  </si>
  <si>
    <t>Effect of exchange rate changes</t>
  </si>
  <si>
    <t>Net change in cash &amp; cash equivalents from continuing operations</t>
  </si>
  <si>
    <t>Cash provided by operating activities of discontinued operations</t>
  </si>
  <si>
    <t>Net change in cash &amp; cash equivalents</t>
  </si>
  <si>
    <t>Cash &amp; cash equivalents at beginning of year</t>
  </si>
  <si>
    <t>Cash &amp; cash equivalents at end of year</t>
  </si>
  <si>
    <t>Balance Sheet</t>
  </si>
  <si>
    <t>Cash &amp; cash equivalents +Investment securities</t>
  </si>
  <si>
    <t>Accounts receivable</t>
  </si>
  <si>
    <t>Total inventories</t>
  </si>
  <si>
    <t>Property, plant &amp; equipment, at cost</t>
  </si>
  <si>
    <t>Net property, plant &amp; equipment</t>
  </si>
  <si>
    <t>Net goodwill &amp; other intangible assets</t>
  </si>
  <si>
    <t>Other non-current assets</t>
  </si>
  <si>
    <t>Total non-current Assets</t>
  </si>
  <si>
    <t>Accounts payable</t>
  </si>
  <si>
    <t>Accrued &amp; other liabilities</t>
  </si>
  <si>
    <t>Short term debt</t>
  </si>
  <si>
    <t>Total debt</t>
  </si>
  <si>
    <t>Minority Interests</t>
  </si>
  <si>
    <t>Other non-current liabilities</t>
  </si>
  <si>
    <t>Treasury stock, at cost</t>
  </si>
  <si>
    <t>Retained earnings (accumulated deficit)</t>
  </si>
  <si>
    <t>Total shareholders' equity (deficit)</t>
  </si>
  <si>
    <t>Total liabilities + equity</t>
  </si>
  <si>
    <t>Income Statement</t>
  </si>
  <si>
    <t>Net sales</t>
  </si>
  <si>
    <t>Cost of products sold</t>
  </si>
  <si>
    <t>Operating income (loss) before depreciation</t>
  </si>
  <si>
    <t>EBIT</t>
  </si>
  <si>
    <t>Other non-operating income (expense), net</t>
  </si>
  <si>
    <t>Earnings (loss) before income taxes</t>
  </si>
  <si>
    <t>Cash Dividends</t>
  </si>
  <si>
    <t>Long-term financial investments</t>
  </si>
  <si>
    <t>Net Income</t>
  </si>
  <si>
    <t>Depreciation</t>
  </si>
  <si>
    <t>Deferred taxes</t>
  </si>
  <si>
    <t>Current Income taxes</t>
  </si>
  <si>
    <t>Minority interest and other equity income</t>
  </si>
  <si>
    <t>Other receivables</t>
  </si>
  <si>
    <t>Accrued compensation</t>
  </si>
  <si>
    <t>Gains on investments &amp; company owned life insurance</t>
  </si>
  <si>
    <t>Roanoke litigation settlement</t>
  </si>
  <si>
    <t>Effect of eliminating early measurement date for pension plans</t>
  </si>
  <si>
    <t>Pension &amp; other postretirement benefit plan contributions</t>
  </si>
  <si>
    <t>Pension &amp; other postretirement benefit plan income (expense)</t>
  </si>
  <si>
    <t>Medicare Part D subsidy tax adjustment</t>
  </si>
  <si>
    <t>Defined benefit pension plans adjustment</t>
  </si>
  <si>
    <t>Non-controlling interests</t>
  </si>
  <si>
    <t>Total equity</t>
  </si>
  <si>
    <t>Gain on disposal of fixed assets</t>
  </si>
  <si>
    <t>Net (income) loss attributable to non-controlling interests</t>
  </si>
  <si>
    <t>Net income attributable to H.B. Fuller</t>
  </si>
  <si>
    <t>Income from equity method investments</t>
  </si>
  <si>
    <t>Asset impairment charges</t>
  </si>
  <si>
    <t>Equity method investments</t>
  </si>
  <si>
    <t>Cost method investments</t>
  </si>
  <si>
    <t>Long-term deferred income taxes</t>
  </si>
  <si>
    <t>Current maturities of long-term debt</t>
  </si>
  <si>
    <t>Less: current maturities</t>
  </si>
  <si>
    <t>Postretirement other than pension</t>
  </si>
  <si>
    <t>Redeemable non-controlling interest</t>
  </si>
  <si>
    <t>Total H.B. Fuller stockholders' equity</t>
  </si>
  <si>
    <t>12/03/2011</t>
  </si>
  <si>
    <t>11/27/2010</t>
  </si>
  <si>
    <t>11/28/2009</t>
  </si>
  <si>
    <t>11/29/2008</t>
  </si>
  <si>
    <t>Special charges</t>
  </si>
  <si>
    <t>Income before income taxes &amp; income from equity method investments - U.S.</t>
  </si>
  <si>
    <t>Income before income taxes &amp; income from equity method investments - non-U.S.</t>
  </si>
  <si>
    <t>Income before income taxes &amp; income from equity method investments</t>
  </si>
  <si>
    <t>Minority interests in (income) loss of subsidiaries</t>
  </si>
  <si>
    <t>Net income (loss) including non-controlling interests</t>
  </si>
  <si>
    <t>Income per share-continuing operations - basic</t>
  </si>
  <si>
    <t>Income per share-discontinued operations - basic</t>
  </si>
  <si>
    <t>Net income per share - basic</t>
  </si>
  <si>
    <t>Income per share-continuing operations - diluted</t>
  </si>
  <si>
    <t>Income per share-discontinued operations - diluted</t>
  </si>
  <si>
    <t>Net income per share - diluted</t>
  </si>
  <si>
    <t>Purchased non-controlling interests</t>
  </si>
  <si>
    <t>Proceeds from issuance of redeemable non-controlling interest</t>
  </si>
  <si>
    <t>Cash paid for interest</t>
  </si>
  <si>
    <t>Cash paid for income taxes</t>
  </si>
  <si>
    <t>Assets held for sale</t>
  </si>
  <si>
    <t>Long-term assets of discontinued operations</t>
  </si>
  <si>
    <t>Long-term debt, excluding current maturities</t>
  </si>
  <si>
    <t>Long-term involuntary termination benefits</t>
  </si>
  <si>
    <t>Long-term liabilities of discontinued operations</t>
  </si>
  <si>
    <t>Cash-flow hedges</t>
  </si>
  <si>
    <t>12/01/2012</t>
  </si>
  <si>
    <t>Selling, general &amp; administrative expenses</t>
  </si>
  <si>
    <t>Income from equity method investments, net of dividends received</t>
  </si>
  <si>
    <t>Non-cash charge for the sale of inventories revalued at the end of acquisition</t>
  </si>
  <si>
    <t>Cash provided by investing activities - net proceeds from sale of business</t>
  </si>
  <si>
    <t>Controlling Interests</t>
  </si>
  <si>
    <t>Prepaid postretirement other than pension</t>
  </si>
  <si>
    <t>11/30/2013</t>
  </si>
  <si>
    <t>Purchased technology</t>
  </si>
  <si>
    <t>Distribution to redeemable non-controlling interest</t>
  </si>
  <si>
    <t>Retained Earnings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</si>
</sst>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Fill="0"/>
    <xf numFmtId="0" fontId="20" fillId="0" borderId="0" applyFill="0"/>
  </cellStyleXfs>
  <cellXfs count="5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11" xfId="0" applyBorder="1"/>
    <xf numFmtId="0" fontId="0" fillId="0" borderId="0" xfId="0" applyBorder="1"/>
    <xf numFmtId="0" fontId="20" fillId="0" borderId="0" xfId="0" applyFont="1" applyBorder="1"/>
    <xf numFmtId="3" fontId="20" fillId="0" borderId="11" xfId="0" applyNumberFormat="1" applyFont="1" applyBorder="1"/>
    <xf numFmtId="3" fontId="0" fillId="0" borderId="11" xfId="0" applyNumberFormat="1" applyBorder="1"/>
    <xf numFmtId="0" fontId="0" fillId="0" borderId="0" xfId="0" applyFill="1" applyBorder="1"/>
    <xf numFmtId="0" fontId="21" fillId="0" borderId="0" xfId="0" applyFont="1" applyBorder="1"/>
    <xf numFmtId="3" fontId="21" fillId="0" borderId="11" xfId="0" applyNumberFormat="1" applyFont="1" applyBorder="1"/>
    <xf numFmtId="0" fontId="21" fillId="0" borderId="0" xfId="0" applyFont="1" applyFill="1" applyBorder="1"/>
    <xf numFmtId="0" fontId="22" fillId="33" borderId="0" xfId="0" applyFont="1" applyFill="1" applyBorder="1"/>
    <xf numFmtId="3" fontId="19" fillId="33" borderId="11" xfId="0" applyNumberFormat="1" applyFont="1" applyFill="1" applyBorder="1"/>
    <xf numFmtId="0" fontId="22" fillId="0" borderId="0" xfId="0" applyFont="1" applyFill="1" applyBorder="1"/>
    <xf numFmtId="3" fontId="19" fillId="0" borderId="11" xfId="0" applyNumberFormat="1" applyFont="1" applyFill="1" applyBorder="1"/>
    <xf numFmtId="0" fontId="20" fillId="0" borderId="0" xfId="0" applyFont="1" applyFill="1" applyBorder="1"/>
    <xf numFmtId="0" fontId="19" fillId="0" borderId="0" xfId="0" applyFont="1" applyBorder="1"/>
    <xf numFmtId="0" fontId="0" fillId="0" borderId="11" xfId="0" applyFill="1" applyBorder="1" applyProtection="1">
      <protection locked="0"/>
    </xf>
    <xf numFmtId="3" fontId="0" fillId="0" borderId="11" xfId="0" applyNumberForma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3" fontId="21" fillId="0" borderId="11" xfId="0" applyNumberFormat="1" applyFont="1" applyFill="1" applyBorder="1" applyProtection="1">
      <protection locked="0"/>
    </xf>
    <xf numFmtId="0" fontId="21" fillId="33" borderId="0" xfId="0" applyFont="1" applyFill="1" applyBorder="1" applyProtection="1">
      <protection locked="0"/>
    </xf>
    <xf numFmtId="3" fontId="21" fillId="33" borderId="11" xfId="0" applyNumberFormat="1" applyFont="1" applyFill="1" applyBorder="1" applyProtection="1">
      <protection locked="0"/>
    </xf>
    <xf numFmtId="0" fontId="21" fillId="33" borderId="0" xfId="0" applyFont="1" applyFill="1" applyBorder="1"/>
    <xf numFmtId="3" fontId="21" fillId="33" borderId="11" xfId="0" applyNumberFormat="1" applyFont="1" applyFill="1" applyBorder="1"/>
    <xf numFmtId="0" fontId="0" fillId="0" borderId="0" xfId="0" applyFont="1" applyBorder="1"/>
    <xf numFmtId="0" fontId="24" fillId="0" borderId="0" xfId="0" applyFont="1" applyBorder="1"/>
    <xf numFmtId="3" fontId="0" fillId="0" borderId="11" xfId="0" applyNumberFormat="1" applyFont="1" applyBorder="1"/>
    <xf numFmtId="3" fontId="23" fillId="0" borderId="11" xfId="0" applyNumberFormat="1" applyFont="1" applyBorder="1"/>
    <xf numFmtId="0" fontId="0" fillId="0" borderId="0" xfId="0" applyFill="1"/>
    <xf numFmtId="0" fontId="20" fillId="0" borderId="0" xfId="0" applyFont="1" applyAlignment="1">
      <alignment wrapText="1"/>
    </xf>
    <xf numFmtId="0" fontId="0" fillId="0" borderId="0" xfId="0" applyFill="1" applyBorder="1" applyProtection="1">
      <protection locked="0"/>
    </xf>
    <xf numFmtId="0" fontId="25" fillId="0" borderId="0" xfId="0" applyFont="1"/>
    <xf numFmtId="14" fontId="0" fillId="34" borderId="10" xfId="0" applyNumberFormat="1" applyFill="1" applyBorder="1"/>
    <xf numFmtId="3" fontId="20" fillId="0" borderId="0" xfId="43" applyNumberFormat="1" applyFill="1" applyAlignment="1">
      <alignment horizontal="right"/>
    </xf>
    <xf numFmtId="0" fontId="20" fillId="0" borderId="0" xfId="43" applyFill="1" applyAlignment="1">
      <alignment horizontal="right"/>
    </xf>
    <xf numFmtId="0" fontId="20" fillId="0" borderId="0" xfId="43" applyFill="1" applyAlignment="1">
      <alignment horizontal="left"/>
    </xf>
    <xf numFmtId="0" fontId="20" fillId="0" borderId="0" xfId="43" applyFill="1" applyAlignment="1">
      <alignment horizontal="left"/>
    </xf>
    <xf numFmtId="0" fontId="0" fillId="0" borderId="0" xfId="0" applyBorder="1"/>
    <xf numFmtId="0" fontId="0" fillId="0" borderId="0" xfId="0" applyFill="1" applyAlignment="1">
      <alignment horizontal="left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35" borderId="0" xfId="0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34" borderId="10" xfId="0" applyNumberFormat="1" applyFill="1" applyBorder="1" applyAlignment="1">
      <alignment horizontal="center"/>
    </xf>
    <xf numFmtId="14" fontId="16" fillId="34" borderId="10" xfId="0" applyNumberFormat="1" applyFont="1" applyFill="1" applyBorder="1"/>
    <xf numFmtId="0" fontId="18" fillId="33" borderId="10" xfId="0" applyFont="1" applyFill="1" applyBorder="1"/>
    <xf numFmtId="0" fontId="0" fillId="0" borderId="0" xfId="0" applyBorder="1"/>
    <xf numFmtId="0" fontId="0" fillId="0" borderId="0" xfId="0" applyFill="1" applyBorder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a.Silva-Gao/My%20Documents/AF623_spring2008/Benninga/Chapter%20files/fm3_chapter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37, 140, 141"/>
      <sheetName val="Page 138, top and page 139"/>
      <sheetName val="Page 138, bottom"/>
      <sheetName val="Page 142"/>
      <sheetName val="Page 144-146"/>
      <sheetName val="page 147-150 and page 162"/>
      <sheetName val="Page 152"/>
      <sheetName val="Page 155"/>
      <sheetName val="Page 156"/>
      <sheetName val="Page 158"/>
      <sheetName val="Page 159, top"/>
      <sheetName val="Page 159, bottom"/>
      <sheetName val="Page 161"/>
      <sheetName val="Acc Retained note"/>
      <sheetName val="Cash flow 91-00"/>
    </sheetNames>
    <sheetDataSet>
      <sheetData sheetId="0"/>
      <sheetData sheetId="1"/>
      <sheetData sheetId="2">
        <row r="2">
          <cell r="B2" t="str">
            <v>Sales</v>
          </cell>
        </row>
      </sheetData>
      <sheetData sheetId="3" refreshError="1"/>
      <sheetData sheetId="4">
        <row r="20">
          <cell r="B20">
            <v>7.9337461297802614E-2</v>
          </cell>
        </row>
      </sheetData>
      <sheetData sheetId="5">
        <row r="10">
          <cell r="B10">
            <v>0.36283185840707965</v>
          </cell>
        </row>
      </sheetData>
      <sheetData sheetId="6">
        <row r="3">
          <cell r="A3">
            <v>1992</v>
          </cell>
        </row>
      </sheetData>
      <sheetData sheetId="7"/>
      <sheetData sheetId="8"/>
      <sheetData sheetId="9">
        <row r="6">
          <cell r="C6">
            <v>3.2096688673788003E-2</v>
          </cell>
        </row>
      </sheetData>
      <sheetData sheetId="10"/>
      <sheetData sheetId="11"/>
      <sheetData sheetId="12"/>
      <sheetData sheetId="13"/>
      <sheetData sheetId="14">
        <row r="32">
          <cell r="B32">
            <v>276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4"/>
  <sheetViews>
    <sheetView topLeftCell="A28" zoomScaleNormal="100" workbookViewId="0">
      <selection activeCell="A26" sqref="A26:E26"/>
    </sheetView>
  </sheetViews>
  <sheetFormatPr defaultRowHeight="15" x14ac:dyDescent="0.25"/>
  <cols>
    <col min="1" max="1" width="46.42578125" style="30" customWidth="1"/>
    <col min="2" max="2" width="14.7109375" style="30" customWidth="1"/>
    <col min="3" max="7" width="15.140625" style="30" customWidth="1"/>
    <col min="8" max="45" width="9.140625" style="30"/>
  </cols>
  <sheetData>
    <row r="1" spans="1:8" x14ac:dyDescent="0.25">
      <c r="A1" s="30" t="s">
        <v>0</v>
      </c>
    </row>
    <row r="3" spans="1:8" x14ac:dyDescent="0.25">
      <c r="A3" s="30" t="s">
        <v>1</v>
      </c>
      <c r="B3" s="30" t="s">
        <v>219</v>
      </c>
      <c r="C3" s="48" t="s">
        <v>212</v>
      </c>
      <c r="D3" s="48" t="s">
        <v>186</v>
      </c>
      <c r="E3" s="48" t="s">
        <v>187</v>
      </c>
      <c r="F3" s="48" t="s">
        <v>188</v>
      </c>
      <c r="G3" s="48" t="s">
        <v>189</v>
      </c>
    </row>
    <row r="4" spans="1:8" x14ac:dyDescent="0.25">
      <c r="A4" s="30" t="s">
        <v>2</v>
      </c>
      <c r="B4" s="30" t="s">
        <v>3</v>
      </c>
      <c r="C4" s="30" t="s">
        <v>3</v>
      </c>
      <c r="D4" s="30" t="s">
        <v>3</v>
      </c>
      <c r="E4" s="30" t="s">
        <v>3</v>
      </c>
      <c r="F4" s="30" t="s">
        <v>3</v>
      </c>
      <c r="G4" s="30" t="s">
        <v>3</v>
      </c>
    </row>
    <row r="5" spans="1:8" x14ac:dyDescent="0.25">
      <c r="A5" s="30" t="s">
        <v>4</v>
      </c>
      <c r="B5" s="30" t="s">
        <v>5</v>
      </c>
      <c r="C5" s="30" t="s">
        <v>5</v>
      </c>
      <c r="D5" s="30" t="s">
        <v>5</v>
      </c>
      <c r="E5" s="30" t="s">
        <v>5</v>
      </c>
      <c r="F5" s="30" t="s">
        <v>5</v>
      </c>
      <c r="G5" s="30" t="s">
        <v>5</v>
      </c>
    </row>
    <row r="6" spans="1:8" x14ac:dyDescent="0.25">
      <c r="A6" s="30" t="s">
        <v>6</v>
      </c>
      <c r="B6" s="30" t="s">
        <v>7</v>
      </c>
      <c r="C6" s="30" t="s">
        <v>7</v>
      </c>
      <c r="D6" s="30" t="s">
        <v>7</v>
      </c>
      <c r="E6" s="30" t="s">
        <v>7</v>
      </c>
      <c r="F6" s="30" t="s">
        <v>7</v>
      </c>
      <c r="G6" s="30" t="s">
        <v>7</v>
      </c>
    </row>
    <row r="7" spans="1:8" x14ac:dyDescent="0.25">
      <c r="A7" s="30" t="s">
        <v>8</v>
      </c>
      <c r="B7" s="30" t="s">
        <v>9</v>
      </c>
      <c r="C7" s="30" t="s">
        <v>9</v>
      </c>
      <c r="D7" s="30" t="s">
        <v>9</v>
      </c>
      <c r="E7" s="30" t="s">
        <v>9</v>
      </c>
      <c r="F7" s="30" t="s">
        <v>9</v>
      </c>
      <c r="G7" s="30" t="s">
        <v>9</v>
      </c>
    </row>
    <row r="9" spans="1:8" x14ac:dyDescent="0.25">
      <c r="A9" s="40" t="s">
        <v>10</v>
      </c>
      <c r="B9" s="45">
        <v>155121</v>
      </c>
      <c r="C9" s="45">
        <v>200436</v>
      </c>
      <c r="D9" s="45">
        <v>156149</v>
      </c>
      <c r="E9" s="45">
        <v>133277</v>
      </c>
      <c r="F9" s="45">
        <v>100154</v>
      </c>
      <c r="G9" s="45">
        <v>80370</v>
      </c>
      <c r="H9" s="49"/>
    </row>
    <row r="10" spans="1:8" x14ac:dyDescent="0.25">
      <c r="A10" s="40" t="s">
        <v>11</v>
      </c>
      <c r="B10" s="45">
        <v>339663</v>
      </c>
      <c r="C10" s="45">
        <v>327665</v>
      </c>
      <c r="D10" s="45">
        <v>248917</v>
      </c>
      <c r="E10" s="45">
        <v>226915</v>
      </c>
      <c r="F10" s="45">
        <v>211017</v>
      </c>
      <c r="G10" s="45">
        <v>211279</v>
      </c>
    </row>
    <row r="11" spans="1:8" x14ac:dyDescent="0.25">
      <c r="A11" s="40" t="s">
        <v>12</v>
      </c>
      <c r="B11" s="45">
        <v>8538</v>
      </c>
      <c r="C11" s="45">
        <v>7513</v>
      </c>
      <c r="D11" s="45">
        <v>4642</v>
      </c>
      <c r="E11" s="45">
        <v>5895</v>
      </c>
      <c r="F11" s="45">
        <v>7119</v>
      </c>
      <c r="G11" s="45">
        <v>5563</v>
      </c>
    </row>
    <row r="12" spans="1:8" x14ac:dyDescent="0.25">
      <c r="A12" s="40" t="s">
        <v>13</v>
      </c>
      <c r="B12" s="45">
        <v>331125</v>
      </c>
      <c r="C12" s="45">
        <v>320152</v>
      </c>
      <c r="D12" s="45">
        <v>244275</v>
      </c>
      <c r="E12" s="45">
        <v>221020</v>
      </c>
      <c r="F12" s="45">
        <v>203898</v>
      </c>
      <c r="G12" s="45">
        <v>205716</v>
      </c>
      <c r="H12" s="49"/>
    </row>
    <row r="13" spans="1:8" x14ac:dyDescent="0.25">
      <c r="A13" s="40" t="s">
        <v>14</v>
      </c>
      <c r="B13" s="45">
        <v>119536</v>
      </c>
      <c r="C13" s="45">
        <v>110820</v>
      </c>
      <c r="D13" s="45">
        <v>72317</v>
      </c>
      <c r="E13" s="45">
        <v>64404</v>
      </c>
      <c r="F13" s="45">
        <v>61849</v>
      </c>
      <c r="G13" s="45">
        <v>74800</v>
      </c>
    </row>
    <row r="14" spans="1:8" x14ac:dyDescent="0.25">
      <c r="A14" s="40" t="s">
        <v>15</v>
      </c>
      <c r="B14" s="45">
        <v>122584</v>
      </c>
      <c r="C14" s="45">
        <v>119123</v>
      </c>
      <c r="D14" s="45">
        <v>86558</v>
      </c>
      <c r="E14" s="45">
        <v>76450</v>
      </c>
      <c r="F14" s="45">
        <v>72513</v>
      </c>
      <c r="G14" s="45">
        <v>90517</v>
      </c>
    </row>
    <row r="15" spans="1:8" x14ac:dyDescent="0.25">
      <c r="A15" s="40" t="s">
        <v>16</v>
      </c>
      <c r="B15" s="45">
        <v>20583</v>
      </c>
      <c r="C15" s="45">
        <v>21412</v>
      </c>
      <c r="D15" s="45">
        <v>22882</v>
      </c>
      <c r="E15" s="45">
        <v>19233</v>
      </c>
      <c r="F15" s="45">
        <v>17455</v>
      </c>
      <c r="G15" s="45">
        <v>22159</v>
      </c>
    </row>
    <row r="16" spans="1:8" x14ac:dyDescent="0.25">
      <c r="A16" s="40" t="s">
        <v>17</v>
      </c>
      <c r="B16" s="45">
        <v>221537</v>
      </c>
      <c r="C16" s="45">
        <v>208531</v>
      </c>
      <c r="D16" s="45">
        <v>135993</v>
      </c>
      <c r="E16" s="45">
        <v>121621</v>
      </c>
      <c r="F16" s="45">
        <v>116907</v>
      </c>
      <c r="G16" s="45">
        <v>143158</v>
      </c>
      <c r="H16" s="49"/>
    </row>
    <row r="17" spans="1:8" x14ac:dyDescent="0.25">
      <c r="A17" s="40" t="s">
        <v>162</v>
      </c>
      <c r="B17" s="45">
        <v>20728</v>
      </c>
      <c r="C17" s="45">
        <v>13127</v>
      </c>
      <c r="D17" s="45">
        <v>12839</v>
      </c>
      <c r="E17" s="45">
        <v>11386</v>
      </c>
      <c r="F17" s="45">
        <v>10502</v>
      </c>
      <c r="G17" s="43">
        <v>0</v>
      </c>
    </row>
    <row r="18" spans="1:8" x14ac:dyDescent="0.25">
      <c r="A18" s="40" t="s">
        <v>18</v>
      </c>
      <c r="B18" s="45">
        <v>0</v>
      </c>
      <c r="C18" s="43">
        <v>0</v>
      </c>
      <c r="D18" s="43">
        <v>0</v>
      </c>
      <c r="E18" s="43">
        <v>0</v>
      </c>
      <c r="F18" s="43">
        <v>0</v>
      </c>
      <c r="G18" s="45">
        <v>9554</v>
      </c>
    </row>
    <row r="19" spans="1:8" x14ac:dyDescent="0.25">
      <c r="A19" s="40" t="s">
        <v>19</v>
      </c>
      <c r="B19" s="45">
        <v>8604</v>
      </c>
      <c r="C19" s="45">
        <v>6674</v>
      </c>
      <c r="D19" s="45">
        <v>16697</v>
      </c>
      <c r="E19" s="45">
        <v>19694</v>
      </c>
      <c r="F19" s="45">
        <v>12054</v>
      </c>
      <c r="G19" s="45">
        <v>10966</v>
      </c>
    </row>
    <row r="20" spans="1:8" x14ac:dyDescent="0.25">
      <c r="A20" s="40" t="s">
        <v>107</v>
      </c>
      <c r="B20" s="45">
        <v>18867</v>
      </c>
      <c r="C20" s="45">
        <v>15804</v>
      </c>
      <c r="D20" s="45">
        <v>7370</v>
      </c>
      <c r="E20" s="45">
        <v>9525</v>
      </c>
      <c r="F20" s="45">
        <v>10906</v>
      </c>
      <c r="G20" s="45">
        <v>7553</v>
      </c>
    </row>
    <row r="21" spans="1:8" x14ac:dyDescent="0.25">
      <c r="A21" s="40" t="s">
        <v>20</v>
      </c>
      <c r="B21" s="45">
        <v>31785</v>
      </c>
      <c r="C21" s="45">
        <v>32573</v>
      </c>
      <c r="D21" s="45">
        <v>23119</v>
      </c>
      <c r="E21" s="45">
        <v>16659</v>
      </c>
      <c r="F21" s="45">
        <v>17930</v>
      </c>
      <c r="G21" s="45">
        <v>21040</v>
      </c>
      <c r="H21" s="49"/>
    </row>
    <row r="22" spans="1:8" x14ac:dyDescent="0.25">
      <c r="A22" s="40" t="s">
        <v>206</v>
      </c>
      <c r="B22" s="45">
        <v>5062</v>
      </c>
      <c r="C22" s="45">
        <v>2047</v>
      </c>
      <c r="D22" s="43">
        <v>0</v>
      </c>
      <c r="E22" s="43">
        <v>0</v>
      </c>
      <c r="F22" s="43">
        <v>0</v>
      </c>
      <c r="G22" s="43">
        <v>0</v>
      </c>
      <c r="H22" s="49"/>
    </row>
    <row r="23" spans="1:8" x14ac:dyDescent="0.25">
      <c r="A23" s="40" t="s">
        <v>110</v>
      </c>
      <c r="B23" s="43">
        <v>0</v>
      </c>
      <c r="C23" s="43">
        <v>0</v>
      </c>
      <c r="D23" s="43">
        <v>148</v>
      </c>
      <c r="E23" s="43">
        <v>435</v>
      </c>
      <c r="F23" s="45">
        <v>1305</v>
      </c>
      <c r="G23" s="43">
        <v>0</v>
      </c>
    </row>
    <row r="24" spans="1:8" x14ac:dyDescent="0.25">
      <c r="A24" s="40" t="s">
        <v>21</v>
      </c>
      <c r="B24" s="45">
        <v>85046</v>
      </c>
      <c r="C24" s="45">
        <v>70225</v>
      </c>
      <c r="D24" s="45">
        <v>60173</v>
      </c>
      <c r="E24" s="45">
        <v>57699</v>
      </c>
      <c r="F24" s="45">
        <v>52697</v>
      </c>
      <c r="G24" s="45">
        <v>49113</v>
      </c>
    </row>
    <row r="25" spans="1:8" x14ac:dyDescent="0.25">
      <c r="A25" s="40" t="s">
        <v>22</v>
      </c>
      <c r="B25" s="45">
        <v>1865</v>
      </c>
      <c r="C25" s="43">
        <v>0</v>
      </c>
      <c r="D25" s="43">
        <v>0</v>
      </c>
      <c r="E25" s="43">
        <v>0</v>
      </c>
      <c r="F25" s="43">
        <v>0</v>
      </c>
      <c r="G25" s="43">
        <v>700</v>
      </c>
    </row>
    <row r="26" spans="1:8" x14ac:dyDescent="0.25">
      <c r="A26" s="40" t="s">
        <v>23</v>
      </c>
      <c r="B26" s="45">
        <v>794694</v>
      </c>
      <c r="C26" s="45">
        <v>799344</v>
      </c>
      <c r="D26" s="45">
        <v>596590</v>
      </c>
      <c r="E26" s="45">
        <v>533617</v>
      </c>
      <c r="F26" s="45">
        <v>473656</v>
      </c>
      <c r="G26" s="45">
        <v>479057</v>
      </c>
      <c r="H26" s="49"/>
    </row>
    <row r="27" spans="1:8" x14ac:dyDescent="0.25">
      <c r="A27" s="40" t="s">
        <v>24</v>
      </c>
      <c r="B27" s="45">
        <v>57991</v>
      </c>
      <c r="C27" s="45">
        <v>59102</v>
      </c>
      <c r="D27" s="45">
        <v>44749</v>
      </c>
      <c r="E27" s="45">
        <v>44530</v>
      </c>
      <c r="F27" s="45">
        <v>42612</v>
      </c>
      <c r="G27" s="45">
        <v>41330</v>
      </c>
    </row>
    <row r="28" spans="1:8" x14ac:dyDescent="0.25">
      <c r="A28" s="40" t="s">
        <v>25</v>
      </c>
      <c r="B28" s="45">
        <v>258403</v>
      </c>
      <c r="C28" s="45">
        <v>260328</v>
      </c>
      <c r="D28" s="45">
        <v>238930</v>
      </c>
      <c r="E28" s="45">
        <v>232132</v>
      </c>
      <c r="F28" s="45">
        <v>232910</v>
      </c>
      <c r="G28" s="45">
        <v>221771</v>
      </c>
    </row>
    <row r="29" spans="1:8" x14ac:dyDescent="0.25">
      <c r="A29" s="40" t="s">
        <v>26</v>
      </c>
      <c r="B29" s="45">
        <v>603520</v>
      </c>
      <c r="C29" s="45">
        <v>567145</v>
      </c>
      <c r="D29" s="45">
        <v>540080</v>
      </c>
      <c r="E29" s="45">
        <v>517664</v>
      </c>
      <c r="F29" s="45">
        <v>529138</v>
      </c>
      <c r="G29" s="45">
        <v>491962</v>
      </c>
    </row>
    <row r="30" spans="1:8" x14ac:dyDescent="0.25">
      <c r="A30" s="40" t="s">
        <v>27</v>
      </c>
      <c r="B30" s="45">
        <v>112878</v>
      </c>
      <c r="C30" s="45">
        <v>21145</v>
      </c>
      <c r="D30" s="45">
        <v>14336</v>
      </c>
      <c r="E30" s="45">
        <v>12478</v>
      </c>
      <c r="F30" s="45">
        <v>10861</v>
      </c>
      <c r="G30" s="45">
        <v>7561</v>
      </c>
    </row>
    <row r="31" spans="1:8" x14ac:dyDescent="0.25">
      <c r="A31" s="40" t="s">
        <v>28</v>
      </c>
      <c r="B31" s="45">
        <v>1032792</v>
      </c>
      <c r="C31" s="45">
        <v>907720</v>
      </c>
      <c r="D31" s="45">
        <v>838095</v>
      </c>
      <c r="E31" s="45">
        <v>806804</v>
      </c>
      <c r="F31" s="45">
        <v>815521</v>
      </c>
      <c r="G31" s="45">
        <v>762624</v>
      </c>
    </row>
    <row r="32" spans="1:8" x14ac:dyDescent="0.25">
      <c r="A32" s="40" t="s">
        <v>29</v>
      </c>
      <c r="B32" s="45">
        <v>598405</v>
      </c>
      <c r="C32" s="45">
        <v>578704</v>
      </c>
      <c r="D32" s="45">
        <v>582212</v>
      </c>
      <c r="E32" s="45">
        <v>555729</v>
      </c>
      <c r="F32" s="45">
        <v>562221</v>
      </c>
      <c r="G32" s="45">
        <v>509866</v>
      </c>
    </row>
    <row r="33" spans="1:8" x14ac:dyDescent="0.25">
      <c r="A33" s="40" t="s">
        <v>30</v>
      </c>
      <c r="B33" s="45">
        <v>434387</v>
      </c>
      <c r="C33" s="45">
        <v>329016</v>
      </c>
      <c r="D33" s="45">
        <v>255883</v>
      </c>
      <c r="E33" s="45">
        <v>251075</v>
      </c>
      <c r="F33" s="45">
        <v>253300</v>
      </c>
      <c r="G33" s="45">
        <v>252758</v>
      </c>
      <c r="H33" s="49"/>
    </row>
    <row r="34" spans="1:8" x14ac:dyDescent="0.25">
      <c r="A34" s="40" t="s">
        <v>35</v>
      </c>
      <c r="B34" s="45">
        <v>263103</v>
      </c>
      <c r="C34" s="45">
        <v>254345</v>
      </c>
      <c r="D34" s="45">
        <v>114895</v>
      </c>
      <c r="E34" s="45">
        <v>108970</v>
      </c>
      <c r="F34" s="45">
        <v>103731</v>
      </c>
      <c r="G34" s="45">
        <v>88823</v>
      </c>
      <c r="H34" s="49"/>
    </row>
    <row r="35" spans="1:8" x14ac:dyDescent="0.25">
      <c r="A35" s="40" t="s">
        <v>36</v>
      </c>
      <c r="B35" s="45">
        <v>219401</v>
      </c>
      <c r="C35" s="45">
        <v>233355</v>
      </c>
      <c r="D35" s="45">
        <v>126710</v>
      </c>
      <c r="E35" s="45">
        <v>131517</v>
      </c>
      <c r="F35" s="45">
        <v>141200</v>
      </c>
      <c r="G35" s="45">
        <v>147783</v>
      </c>
    </row>
    <row r="36" spans="1:8" x14ac:dyDescent="0.25">
      <c r="A36" s="40" t="s">
        <v>31</v>
      </c>
      <c r="B36" s="45">
        <v>11963</v>
      </c>
      <c r="C36" s="45">
        <v>13192</v>
      </c>
      <c r="D36" s="45">
        <v>14180</v>
      </c>
      <c r="E36" s="45">
        <v>15071</v>
      </c>
      <c r="F36" s="45">
        <v>18088</v>
      </c>
      <c r="G36" s="45">
        <v>22806</v>
      </c>
    </row>
    <row r="37" spans="1:8" x14ac:dyDescent="0.25">
      <c r="A37" s="40" t="s">
        <v>178</v>
      </c>
      <c r="B37" s="45">
        <v>40700</v>
      </c>
      <c r="C37" s="45">
        <v>45259</v>
      </c>
      <c r="D37" s="45">
        <v>40823</v>
      </c>
      <c r="E37" s="45">
        <v>36341</v>
      </c>
      <c r="F37" s="45">
        <v>30772</v>
      </c>
      <c r="G37" s="45">
        <v>26126</v>
      </c>
    </row>
    <row r="38" spans="1:8" x14ac:dyDescent="0.25">
      <c r="A38" s="40" t="s">
        <v>179</v>
      </c>
      <c r="B38" s="45">
        <v>1674</v>
      </c>
      <c r="C38" s="45">
        <v>2085</v>
      </c>
      <c r="D38" s="45">
        <v>3571</v>
      </c>
      <c r="E38" s="45">
        <v>3579</v>
      </c>
      <c r="F38" s="45">
        <v>3404</v>
      </c>
      <c r="G38" s="45">
        <v>3404</v>
      </c>
    </row>
    <row r="39" spans="1:8" x14ac:dyDescent="0.25">
      <c r="A39" s="40" t="s">
        <v>180</v>
      </c>
      <c r="B39" s="45">
        <v>28465</v>
      </c>
      <c r="C39" s="45">
        <v>83717</v>
      </c>
      <c r="D39" s="45">
        <v>51567</v>
      </c>
      <c r="E39" s="45">
        <v>49849</v>
      </c>
      <c r="F39" s="45">
        <v>61948</v>
      </c>
      <c r="G39" s="45">
        <v>54138</v>
      </c>
      <c r="H39" s="49"/>
    </row>
    <row r="40" spans="1:8" x14ac:dyDescent="0.25">
      <c r="A40" s="40" t="s">
        <v>32</v>
      </c>
      <c r="B40" s="45">
        <v>38363</v>
      </c>
      <c r="C40" s="43">
        <v>328</v>
      </c>
      <c r="D40" s="45">
        <v>4093</v>
      </c>
      <c r="E40" s="45">
        <v>5386</v>
      </c>
      <c r="F40" s="45">
        <v>1707</v>
      </c>
      <c r="G40" s="43">
        <v>0</v>
      </c>
    </row>
    <row r="41" spans="1:8" x14ac:dyDescent="0.25">
      <c r="A41" s="40" t="s">
        <v>218</v>
      </c>
      <c r="B41" s="45">
        <v>6858</v>
      </c>
      <c r="C41" s="43"/>
      <c r="D41" s="45"/>
      <c r="E41" s="45"/>
      <c r="F41" s="45"/>
      <c r="G41" s="43"/>
    </row>
    <row r="42" spans="1:8" x14ac:dyDescent="0.25">
      <c r="A42" s="40" t="s">
        <v>33</v>
      </c>
      <c r="B42" s="45">
        <v>33420</v>
      </c>
      <c r="C42" s="45">
        <v>23814</v>
      </c>
      <c r="D42" s="45">
        <v>19397</v>
      </c>
      <c r="E42" s="45">
        <v>18052</v>
      </c>
      <c r="F42" s="45">
        <v>12639</v>
      </c>
      <c r="G42" s="45">
        <v>6433</v>
      </c>
    </row>
    <row r="43" spans="1:8" x14ac:dyDescent="0.25">
      <c r="A43" s="40" t="s">
        <v>34</v>
      </c>
      <c r="B43" s="45">
        <v>161443</v>
      </c>
      <c r="C43" s="45">
        <v>168395</v>
      </c>
      <c r="D43" s="45">
        <v>133631</v>
      </c>
      <c r="E43" s="45">
        <v>128278</v>
      </c>
      <c r="F43" s="45">
        <v>128558</v>
      </c>
      <c r="G43" s="45">
        <v>112907</v>
      </c>
    </row>
    <row r="44" spans="1:8" x14ac:dyDescent="0.25">
      <c r="A44" s="40" t="s">
        <v>207</v>
      </c>
      <c r="B44" s="43">
        <v>0</v>
      </c>
      <c r="C44" s="45">
        <v>1865</v>
      </c>
      <c r="D44" s="43">
        <v>0</v>
      </c>
      <c r="E44" s="43">
        <v>0</v>
      </c>
      <c r="F44" s="43">
        <v>0</v>
      </c>
      <c r="G44" s="43">
        <v>0</v>
      </c>
    </row>
    <row r="45" spans="1:8" x14ac:dyDescent="0.25">
      <c r="A45" s="40" t="s">
        <v>37</v>
      </c>
      <c r="B45" s="45">
        <v>1873028</v>
      </c>
      <c r="C45" s="45">
        <v>1786320</v>
      </c>
      <c r="D45" s="45">
        <v>1227709</v>
      </c>
      <c r="E45" s="45">
        <v>1153457</v>
      </c>
      <c r="F45" s="45">
        <v>1100445</v>
      </c>
      <c r="G45" s="45">
        <v>1081328</v>
      </c>
      <c r="H45" s="49"/>
    </row>
    <row r="46" spans="1:8" x14ac:dyDescent="0.25">
      <c r="A46" s="40" t="s">
        <v>38</v>
      </c>
      <c r="B46" s="45">
        <v>20589</v>
      </c>
      <c r="C46" s="45">
        <v>22613</v>
      </c>
      <c r="D46" s="45">
        <v>28310</v>
      </c>
      <c r="E46" s="45">
        <v>27243</v>
      </c>
      <c r="F46" s="45">
        <v>8690</v>
      </c>
      <c r="G46" s="45">
        <v>11134</v>
      </c>
    </row>
    <row r="47" spans="1:8" x14ac:dyDescent="0.25">
      <c r="A47" s="40" t="s">
        <v>181</v>
      </c>
      <c r="B47" s="43">
        <v>0</v>
      </c>
      <c r="C47" s="45">
        <v>22500</v>
      </c>
      <c r="D47" s="45">
        <v>24375</v>
      </c>
      <c r="E47" s="45">
        <v>22500</v>
      </c>
      <c r="F47" s="45">
        <v>42625</v>
      </c>
      <c r="G47" s="45">
        <v>25000</v>
      </c>
    </row>
    <row r="48" spans="1:8" x14ac:dyDescent="0.25">
      <c r="A48" s="40" t="s">
        <v>39</v>
      </c>
      <c r="B48" s="45">
        <v>201575</v>
      </c>
      <c r="C48" s="45">
        <v>163062</v>
      </c>
      <c r="D48" s="45">
        <v>116354</v>
      </c>
      <c r="E48" s="45">
        <v>102107</v>
      </c>
      <c r="F48" s="45">
        <v>109165</v>
      </c>
      <c r="G48" s="45">
        <v>132937</v>
      </c>
    </row>
    <row r="49" spans="1:8" x14ac:dyDescent="0.25">
      <c r="A49" s="40" t="s">
        <v>163</v>
      </c>
      <c r="B49" s="45">
        <v>76218</v>
      </c>
      <c r="C49" s="45">
        <v>71400</v>
      </c>
      <c r="D49" s="45">
        <v>43077</v>
      </c>
      <c r="E49" s="45">
        <v>45645</v>
      </c>
      <c r="F49" s="45">
        <v>43840</v>
      </c>
      <c r="G49" s="43">
        <v>0</v>
      </c>
    </row>
    <row r="50" spans="1:8" x14ac:dyDescent="0.25">
      <c r="A50" s="40" t="s">
        <v>40</v>
      </c>
      <c r="B50" s="45">
        <v>0</v>
      </c>
      <c r="C50" s="43">
        <v>0</v>
      </c>
      <c r="D50" s="43">
        <v>0</v>
      </c>
      <c r="E50" s="43">
        <v>0</v>
      </c>
      <c r="F50" s="43">
        <v>0</v>
      </c>
      <c r="G50" s="45">
        <v>23811</v>
      </c>
    </row>
    <row r="51" spans="1:8" x14ac:dyDescent="0.25">
      <c r="A51" s="40" t="s">
        <v>47</v>
      </c>
      <c r="B51" s="45">
        <v>10830</v>
      </c>
      <c r="C51" s="45">
        <v>24865</v>
      </c>
      <c r="D51" s="45">
        <v>11807</v>
      </c>
      <c r="E51" s="45">
        <v>4931</v>
      </c>
      <c r="F51" s="45">
        <v>6261</v>
      </c>
      <c r="G51" s="45">
        <v>9113</v>
      </c>
    </row>
    <row r="52" spans="1:8" x14ac:dyDescent="0.25">
      <c r="A52" s="40" t="s">
        <v>41</v>
      </c>
      <c r="B52" s="45">
        <v>17943</v>
      </c>
      <c r="C52" s="45">
        <v>12195</v>
      </c>
      <c r="D52" s="45">
        <v>7337</v>
      </c>
      <c r="E52" s="45">
        <v>6338</v>
      </c>
      <c r="F52" s="45">
        <v>6472</v>
      </c>
      <c r="G52" s="45">
        <v>4695</v>
      </c>
    </row>
    <row r="53" spans="1:8" x14ac:dyDescent="0.25">
      <c r="A53" s="40" t="s">
        <v>42</v>
      </c>
      <c r="B53" s="45">
        <v>4471</v>
      </c>
      <c r="C53" s="45">
        <v>4617</v>
      </c>
      <c r="D53" s="45">
        <v>2357</v>
      </c>
      <c r="E53" s="45">
        <v>2307</v>
      </c>
      <c r="F53" s="45">
        <v>1534</v>
      </c>
      <c r="G53" s="45">
        <v>2705</v>
      </c>
    </row>
    <row r="54" spans="1:8" x14ac:dyDescent="0.25">
      <c r="A54" s="40" t="s">
        <v>43</v>
      </c>
      <c r="B54" s="45">
        <v>1175</v>
      </c>
      <c r="C54" s="45">
        <v>3172</v>
      </c>
      <c r="D54" s="45">
        <v>1058</v>
      </c>
      <c r="E54" s="45">
        <v>1753</v>
      </c>
      <c r="F54" s="45">
        <v>2562</v>
      </c>
      <c r="G54" s="45">
        <v>2646</v>
      </c>
    </row>
    <row r="55" spans="1:8" x14ac:dyDescent="0.25">
      <c r="A55" s="40" t="s">
        <v>44</v>
      </c>
      <c r="B55" s="45">
        <v>0</v>
      </c>
      <c r="C55" s="43">
        <v>0</v>
      </c>
      <c r="D55" s="43">
        <v>0</v>
      </c>
      <c r="E55" s="43">
        <v>0</v>
      </c>
      <c r="F55" s="43">
        <v>0</v>
      </c>
      <c r="G55" s="45">
        <v>1483</v>
      </c>
    </row>
    <row r="56" spans="1:8" x14ac:dyDescent="0.25">
      <c r="A56" s="40" t="s">
        <v>45</v>
      </c>
      <c r="B56" s="45">
        <v>22977</v>
      </c>
      <c r="C56" s="45">
        <v>25621</v>
      </c>
      <c r="D56" s="45">
        <v>20310</v>
      </c>
      <c r="E56" s="45">
        <v>18509</v>
      </c>
      <c r="F56" s="45">
        <v>14859</v>
      </c>
      <c r="G56" s="45">
        <v>15905</v>
      </c>
    </row>
    <row r="57" spans="1:8" x14ac:dyDescent="0.25">
      <c r="A57" s="40" t="s">
        <v>46</v>
      </c>
      <c r="B57" s="45">
        <v>46566</v>
      </c>
      <c r="C57" s="45">
        <v>45605</v>
      </c>
      <c r="D57" s="45">
        <v>31062</v>
      </c>
      <c r="E57" s="45">
        <v>28907</v>
      </c>
      <c r="F57" s="45">
        <v>25427</v>
      </c>
      <c r="G57" s="45">
        <v>27434</v>
      </c>
      <c r="H57" s="49"/>
    </row>
    <row r="58" spans="1:8" x14ac:dyDescent="0.25">
      <c r="A58" s="40" t="s">
        <v>48</v>
      </c>
      <c r="B58" s="45">
        <v>5000</v>
      </c>
      <c r="C58" s="43">
        <v>74</v>
      </c>
      <c r="D58" s="43">
        <v>0</v>
      </c>
      <c r="E58" s="43">
        <v>0</v>
      </c>
      <c r="F58" s="43">
        <v>0</v>
      </c>
      <c r="G58" s="43">
        <v>525</v>
      </c>
    </row>
    <row r="59" spans="1:8" x14ac:dyDescent="0.25">
      <c r="A59" s="40" t="s">
        <v>49</v>
      </c>
      <c r="B59" s="45">
        <v>360778</v>
      </c>
      <c r="C59" s="45">
        <v>350119</v>
      </c>
      <c r="D59" s="45">
        <v>254985</v>
      </c>
      <c r="E59" s="45">
        <v>231333</v>
      </c>
      <c r="F59" s="45">
        <v>236008</v>
      </c>
      <c r="G59" s="45">
        <v>229954</v>
      </c>
      <c r="H59" s="49"/>
    </row>
    <row r="60" spans="1:8" x14ac:dyDescent="0.25">
      <c r="A60" s="40" t="s">
        <v>51</v>
      </c>
      <c r="B60" s="43">
        <v>0</v>
      </c>
      <c r="C60" s="43">
        <v>0</v>
      </c>
      <c r="D60" s="43">
        <v>0</v>
      </c>
      <c r="E60" s="43">
        <v>0</v>
      </c>
      <c r="F60" s="45">
        <v>92000</v>
      </c>
      <c r="G60" s="45">
        <v>92000</v>
      </c>
    </row>
    <row r="61" spans="1:8" x14ac:dyDescent="0.25">
      <c r="A61" s="40" t="s">
        <v>52</v>
      </c>
      <c r="B61" s="45">
        <v>66250</v>
      </c>
      <c r="C61" s="45">
        <v>88750</v>
      </c>
      <c r="D61" s="45">
        <v>46875</v>
      </c>
      <c r="E61" s="45">
        <v>69375</v>
      </c>
      <c r="F61" s="45">
        <v>75000</v>
      </c>
      <c r="G61" s="45">
        <v>75000</v>
      </c>
    </row>
    <row r="62" spans="1:8" x14ac:dyDescent="0.25">
      <c r="A62" s="40" t="s">
        <v>50</v>
      </c>
      <c r="B62" s="45">
        <v>406065</v>
      </c>
      <c r="C62" s="45">
        <v>408862</v>
      </c>
      <c r="D62" s="45">
        <v>157111</v>
      </c>
      <c r="E62" s="45">
        <v>154103</v>
      </c>
      <c r="F62" s="45">
        <v>38338</v>
      </c>
      <c r="G62" s="45">
        <v>62000</v>
      </c>
    </row>
    <row r="63" spans="1:8" x14ac:dyDescent="0.25">
      <c r="A63" s="40" t="s">
        <v>53</v>
      </c>
      <c r="B63" s="45">
        <v>472315</v>
      </c>
      <c r="C63" s="45">
        <v>497612</v>
      </c>
      <c r="D63" s="45">
        <v>203986</v>
      </c>
      <c r="E63" s="45">
        <v>223478</v>
      </c>
      <c r="F63" s="45">
        <v>205338</v>
      </c>
      <c r="G63" s="45">
        <v>229000</v>
      </c>
      <c r="H63" s="49"/>
    </row>
    <row r="64" spans="1:8" x14ac:dyDescent="0.25">
      <c r="A64" s="40" t="s">
        <v>182</v>
      </c>
      <c r="B64" s="43">
        <v>0</v>
      </c>
      <c r="C64" s="45">
        <v>22500</v>
      </c>
      <c r="D64" s="45">
        <v>24375</v>
      </c>
      <c r="E64" s="45">
        <v>22500</v>
      </c>
      <c r="F64" s="45">
        <v>42625</v>
      </c>
      <c r="G64" s="45">
        <v>25000</v>
      </c>
    </row>
    <row r="65" spans="1:45" x14ac:dyDescent="0.25">
      <c r="A65" s="40" t="s">
        <v>208</v>
      </c>
      <c r="B65" s="45">
        <v>472315</v>
      </c>
      <c r="C65" s="45">
        <v>475112</v>
      </c>
      <c r="D65" s="45">
        <v>179611</v>
      </c>
      <c r="E65" s="45">
        <v>200978</v>
      </c>
      <c r="F65" s="45">
        <v>162713</v>
      </c>
      <c r="G65" s="45">
        <v>204000</v>
      </c>
    </row>
    <row r="66" spans="1:45" x14ac:dyDescent="0.25">
      <c r="A66" s="40" t="s">
        <v>54</v>
      </c>
      <c r="B66" s="45">
        <v>52922</v>
      </c>
      <c r="C66" s="45">
        <v>105220</v>
      </c>
      <c r="D66" s="45">
        <v>41166</v>
      </c>
      <c r="E66" s="45">
        <v>42788</v>
      </c>
      <c r="F66" s="45">
        <v>50684</v>
      </c>
      <c r="G66" s="45">
        <v>68093</v>
      </c>
    </row>
    <row r="67" spans="1:45" x14ac:dyDescent="0.25">
      <c r="A67" s="40" t="s">
        <v>55</v>
      </c>
      <c r="B67" s="45">
        <v>3236</v>
      </c>
      <c r="C67" s="45">
        <v>3623</v>
      </c>
      <c r="D67" s="45">
        <v>1400</v>
      </c>
      <c r="E67" s="45">
        <v>1369</v>
      </c>
      <c r="F67" s="45">
        <v>1395</v>
      </c>
      <c r="G67" s="45">
        <v>1759</v>
      </c>
    </row>
    <row r="68" spans="1:45" x14ac:dyDescent="0.25">
      <c r="A68" s="40" t="s">
        <v>180</v>
      </c>
      <c r="B68" s="45">
        <v>20599</v>
      </c>
      <c r="C68" s="45">
        <v>23757</v>
      </c>
      <c r="D68" s="45">
        <v>8666</v>
      </c>
      <c r="E68" s="45">
        <v>7636</v>
      </c>
      <c r="F68" s="45">
        <v>5334</v>
      </c>
      <c r="G68" s="45">
        <v>6653</v>
      </c>
    </row>
    <row r="69" spans="1:45" x14ac:dyDescent="0.25">
      <c r="A69" s="40" t="s">
        <v>56</v>
      </c>
      <c r="B69" s="45">
        <v>5285</v>
      </c>
      <c r="C69" s="45">
        <v>4294</v>
      </c>
      <c r="D69" s="45">
        <v>4419</v>
      </c>
      <c r="E69" s="45">
        <v>4225</v>
      </c>
      <c r="F69" s="45">
        <v>4229</v>
      </c>
      <c r="G69" s="45">
        <v>3817</v>
      </c>
    </row>
    <row r="70" spans="1:45" x14ac:dyDescent="0.25">
      <c r="A70" s="40" t="s">
        <v>57</v>
      </c>
      <c r="B70" s="43">
        <v>0</v>
      </c>
      <c r="C70" s="43">
        <v>0</v>
      </c>
      <c r="D70" s="43">
        <v>0</v>
      </c>
      <c r="E70" s="43">
        <v>400</v>
      </c>
      <c r="F70" s="45">
        <v>1554</v>
      </c>
      <c r="G70" s="45">
        <v>2311</v>
      </c>
    </row>
    <row r="71" spans="1:45" x14ac:dyDescent="0.25">
      <c r="A71" s="40" t="s">
        <v>209</v>
      </c>
      <c r="B71" s="43">
        <v>745</v>
      </c>
      <c r="C71" s="45">
        <v>3337</v>
      </c>
      <c r="D71" s="43">
        <v>0</v>
      </c>
      <c r="E71" s="43">
        <v>0</v>
      </c>
      <c r="F71" s="43">
        <v>0</v>
      </c>
      <c r="G71" s="43">
        <v>0</v>
      </c>
    </row>
    <row r="72" spans="1:45" x14ac:dyDescent="0.25">
      <c r="A72" s="40" t="s">
        <v>183</v>
      </c>
      <c r="B72" s="45">
        <v>3159</v>
      </c>
      <c r="C72" s="45">
        <v>20307</v>
      </c>
      <c r="D72" s="45">
        <v>16129</v>
      </c>
      <c r="E72" s="45">
        <v>20082</v>
      </c>
      <c r="F72" s="45">
        <v>31252</v>
      </c>
      <c r="G72" s="45">
        <v>8173</v>
      </c>
    </row>
    <row r="73" spans="1:45" x14ac:dyDescent="0.25">
      <c r="A73" s="40" t="s">
        <v>58</v>
      </c>
      <c r="B73" s="45">
        <v>18811</v>
      </c>
      <c r="C73" s="45">
        <v>12872</v>
      </c>
      <c r="D73" s="45">
        <v>11869</v>
      </c>
      <c r="E73" s="45">
        <v>10256</v>
      </c>
      <c r="F73" s="45">
        <v>13034</v>
      </c>
      <c r="G73" s="45">
        <v>18114</v>
      </c>
      <c r="H73" s="49"/>
    </row>
    <row r="74" spans="1:45" x14ac:dyDescent="0.25">
      <c r="A74" s="40" t="s">
        <v>59</v>
      </c>
      <c r="B74" s="45">
        <v>51835</v>
      </c>
      <c r="C74" s="45">
        <v>68190</v>
      </c>
      <c r="D74" s="45">
        <v>42483</v>
      </c>
      <c r="E74" s="45">
        <v>43968</v>
      </c>
      <c r="F74" s="45">
        <v>56798</v>
      </c>
      <c r="G74" s="45">
        <v>40827</v>
      </c>
      <c r="H74" s="49"/>
    </row>
    <row r="75" spans="1:45" x14ac:dyDescent="0.25">
      <c r="A75" s="40" t="s">
        <v>60</v>
      </c>
      <c r="B75" s="43">
        <v>0</v>
      </c>
      <c r="C75" s="43">
        <v>0</v>
      </c>
      <c r="D75" s="43">
        <v>0</v>
      </c>
      <c r="E75" s="43">
        <v>0</v>
      </c>
      <c r="F75" s="45">
        <v>2888</v>
      </c>
      <c r="G75" s="45">
        <v>2843</v>
      </c>
    </row>
    <row r="76" spans="1:45" x14ac:dyDescent="0.25">
      <c r="A76" s="40" t="s">
        <v>210</v>
      </c>
      <c r="B76" s="43">
        <v>0</v>
      </c>
      <c r="C76" s="45">
        <v>5000</v>
      </c>
      <c r="D76" s="43">
        <v>0</v>
      </c>
      <c r="E76" s="43">
        <v>0</v>
      </c>
      <c r="F76" s="43">
        <v>0</v>
      </c>
      <c r="G76" s="43">
        <v>0</v>
      </c>
    </row>
    <row r="77" spans="1:45" s="47" customFormat="1" x14ac:dyDescent="0.25">
      <c r="A77" s="40" t="s">
        <v>61</v>
      </c>
      <c r="B77" s="45">
        <v>937850</v>
      </c>
      <c r="C77" s="45">
        <v>1003641</v>
      </c>
      <c r="D77" s="45">
        <v>518245</v>
      </c>
      <c r="E77" s="45">
        <v>519067</v>
      </c>
      <c r="F77" s="45">
        <v>509091</v>
      </c>
      <c r="G77" s="45">
        <v>545717</v>
      </c>
      <c r="H77" s="49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spans="1:45" x14ac:dyDescent="0.25">
      <c r="A78" s="40" t="s">
        <v>184</v>
      </c>
      <c r="B78" s="45">
        <v>4717</v>
      </c>
      <c r="C78" s="45">
        <v>3981</v>
      </c>
      <c r="D78" s="45">
        <v>3887</v>
      </c>
      <c r="E78" s="43">
        <v>0</v>
      </c>
      <c r="F78" s="43">
        <v>0</v>
      </c>
      <c r="G78" s="43">
        <v>0</v>
      </c>
      <c r="H78" s="49"/>
    </row>
    <row r="79" spans="1:45" x14ac:dyDescent="0.25">
      <c r="A79" s="40" t="s">
        <v>62</v>
      </c>
      <c r="B79" s="45">
        <v>50229</v>
      </c>
      <c r="C79" s="45">
        <v>49903</v>
      </c>
      <c r="D79" s="45">
        <v>49450</v>
      </c>
      <c r="E79" s="45">
        <v>49194</v>
      </c>
      <c r="F79" s="45">
        <v>48658</v>
      </c>
      <c r="G79" s="45">
        <v>48448</v>
      </c>
    </row>
    <row r="80" spans="1:45" x14ac:dyDescent="0.25">
      <c r="A80" s="40" t="s">
        <v>63</v>
      </c>
      <c r="B80" s="45">
        <v>44490</v>
      </c>
      <c r="C80" s="45">
        <v>37965</v>
      </c>
      <c r="D80" s="45">
        <v>23770</v>
      </c>
      <c r="E80" s="45">
        <v>22701</v>
      </c>
      <c r="F80" s="45">
        <v>12309</v>
      </c>
      <c r="G80" s="45">
        <v>5280</v>
      </c>
    </row>
    <row r="81" spans="1:45" x14ac:dyDescent="0.25">
      <c r="A81" s="40" t="s">
        <v>64</v>
      </c>
      <c r="B81" s="45">
        <v>907308</v>
      </c>
      <c r="C81" s="45">
        <v>830031</v>
      </c>
      <c r="D81" s="45">
        <v>720989</v>
      </c>
      <c r="E81" s="45">
        <v>646596</v>
      </c>
      <c r="F81" s="45">
        <v>589451</v>
      </c>
      <c r="G81" s="45">
        <v>518937</v>
      </c>
    </row>
    <row r="82" spans="1:45" x14ac:dyDescent="0.25">
      <c r="A82" s="40" t="s">
        <v>65</v>
      </c>
      <c r="B82" s="45">
        <v>49878</v>
      </c>
      <c r="C82" s="45">
        <v>50754</v>
      </c>
      <c r="D82" s="45">
        <v>53739</v>
      </c>
      <c r="E82" s="45">
        <v>50357</v>
      </c>
      <c r="F82" s="45">
        <v>79023</v>
      </c>
      <c r="G82" s="45">
        <v>12265</v>
      </c>
    </row>
    <row r="83" spans="1:45" x14ac:dyDescent="0.25">
      <c r="A83" s="40" t="s">
        <v>66</v>
      </c>
      <c r="B83" s="44">
        <v>-94</v>
      </c>
      <c r="C83" s="44">
        <v>-135</v>
      </c>
      <c r="D83" s="44">
        <v>-176</v>
      </c>
      <c r="E83" s="44">
        <v>-218</v>
      </c>
      <c r="F83" s="44">
        <v>-249</v>
      </c>
      <c r="G83" s="44">
        <v>-110</v>
      </c>
    </row>
    <row r="84" spans="1:45" x14ac:dyDescent="0.25">
      <c r="A84" s="40" t="s">
        <v>211</v>
      </c>
      <c r="B84" s="44">
        <v>-91</v>
      </c>
      <c r="C84" s="44">
        <v>-394</v>
      </c>
      <c r="D84" s="43">
        <v>0</v>
      </c>
      <c r="E84" s="43">
        <v>0</v>
      </c>
      <c r="F84" s="43">
        <v>0</v>
      </c>
      <c r="G84" s="43">
        <v>0</v>
      </c>
    </row>
    <row r="85" spans="1:45" x14ac:dyDescent="0.25">
      <c r="A85" s="40" t="s">
        <v>169</v>
      </c>
      <c r="B85" s="43">
        <v>0</v>
      </c>
      <c r="C85" s="43">
        <v>0</v>
      </c>
      <c r="D85" s="43">
        <v>0</v>
      </c>
      <c r="E85" s="45">
        <v>-1484</v>
      </c>
      <c r="F85" s="43">
        <v>0</v>
      </c>
      <c r="G85" s="43">
        <v>0</v>
      </c>
    </row>
    <row r="86" spans="1:45" x14ac:dyDescent="0.25">
      <c r="A86" s="40" t="s">
        <v>170</v>
      </c>
      <c r="B86" s="45">
        <v>-121655</v>
      </c>
      <c r="C86" s="45">
        <v>-189851</v>
      </c>
      <c r="D86" s="45">
        <v>-142568</v>
      </c>
      <c r="E86" s="45">
        <v>-135212</v>
      </c>
      <c r="F86" s="43">
        <v>0</v>
      </c>
      <c r="G86" s="43">
        <v>0</v>
      </c>
    </row>
    <row r="87" spans="1:45" x14ac:dyDescent="0.25">
      <c r="A87" s="40" t="s">
        <v>67</v>
      </c>
      <c r="B87" s="43">
        <v>0</v>
      </c>
      <c r="C87" s="43">
        <v>0</v>
      </c>
      <c r="D87" s="43">
        <v>0</v>
      </c>
      <c r="E87" s="43">
        <v>0</v>
      </c>
      <c r="F87" s="45">
        <v>-137838</v>
      </c>
      <c r="G87" s="45">
        <v>-49209</v>
      </c>
      <c r="H87" s="49"/>
    </row>
    <row r="88" spans="1:45" x14ac:dyDescent="0.25">
      <c r="A88" s="40" t="s">
        <v>68</v>
      </c>
      <c r="B88" s="45">
        <v>-71962</v>
      </c>
      <c r="C88" s="45">
        <v>-139626</v>
      </c>
      <c r="D88" s="45">
        <v>-89005</v>
      </c>
      <c r="E88" s="45">
        <v>-86557</v>
      </c>
      <c r="F88" s="45">
        <v>-59064</v>
      </c>
      <c r="G88" s="45">
        <v>-37054</v>
      </c>
      <c r="H88" s="49"/>
    </row>
    <row r="89" spans="1:45" x14ac:dyDescent="0.25">
      <c r="A89" s="40" t="s">
        <v>185</v>
      </c>
      <c r="B89" s="45">
        <v>930065</v>
      </c>
      <c r="C89" s="45">
        <v>778273</v>
      </c>
      <c r="D89" s="45">
        <v>705204</v>
      </c>
      <c r="E89" s="45">
        <v>631934</v>
      </c>
      <c r="F89" s="45">
        <v>591354</v>
      </c>
      <c r="G89" s="45">
        <v>535611</v>
      </c>
    </row>
    <row r="90" spans="1:45" x14ac:dyDescent="0.25">
      <c r="A90" s="40" t="s">
        <v>171</v>
      </c>
      <c r="B90" s="43">
        <v>396</v>
      </c>
      <c r="C90" s="43">
        <v>425</v>
      </c>
      <c r="D90" s="43">
        <v>373</v>
      </c>
      <c r="E90" s="45">
        <v>2456</v>
      </c>
      <c r="F90" s="43"/>
      <c r="G90" s="43"/>
    </row>
    <row r="91" spans="1:45" s="47" customFormat="1" x14ac:dyDescent="0.25">
      <c r="A91" s="40" t="s">
        <v>172</v>
      </c>
      <c r="B91" s="45">
        <v>930461</v>
      </c>
      <c r="C91" s="45">
        <v>778698</v>
      </c>
      <c r="D91" s="45">
        <v>705577</v>
      </c>
      <c r="E91" s="45">
        <v>634390</v>
      </c>
      <c r="F91" s="43"/>
      <c r="G91" s="43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</row>
    <row r="92" spans="1:45" x14ac:dyDescent="0.25">
      <c r="B92" s="40"/>
    </row>
    <row r="93" spans="1:45" x14ac:dyDescent="0.25">
      <c r="C93" s="49">
        <f>C77+C91</f>
        <v>1782339</v>
      </c>
    </row>
    <row r="94" spans="1:45" x14ac:dyDescent="0.25">
      <c r="C94" s="49">
        <f>C45-C93</f>
        <v>3981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4" zoomScaleNormal="100" workbookViewId="0">
      <selection activeCell="A45" sqref="A45:H45"/>
    </sheetView>
  </sheetViews>
  <sheetFormatPr defaultRowHeight="15" x14ac:dyDescent="0.25"/>
  <cols>
    <col min="1" max="1" width="47.7109375" customWidth="1"/>
    <col min="2" max="2" width="14.42578125" customWidth="1"/>
    <col min="3" max="7" width="14.28515625" customWidth="1"/>
  </cols>
  <sheetData>
    <row r="1" spans="1:7" x14ac:dyDescent="0.25">
      <c r="A1" t="s">
        <v>0</v>
      </c>
    </row>
    <row r="3" spans="1:7" x14ac:dyDescent="0.25">
      <c r="A3" t="s">
        <v>69</v>
      </c>
      <c r="B3" t="s">
        <v>219</v>
      </c>
      <c r="C3" s="1" t="s">
        <v>212</v>
      </c>
      <c r="D3" s="1" t="s">
        <v>186</v>
      </c>
      <c r="E3" s="1" t="s">
        <v>187</v>
      </c>
      <c r="F3" s="1" t="s">
        <v>188</v>
      </c>
      <c r="G3" s="1" t="s">
        <v>189</v>
      </c>
    </row>
    <row r="4" spans="1:7" x14ac:dyDescent="0.25">
      <c r="A4" t="s">
        <v>2</v>
      </c>
      <c r="B4" t="s">
        <v>3</v>
      </c>
      <c r="C4" t="s">
        <v>3</v>
      </c>
      <c r="D4" t="s">
        <v>3</v>
      </c>
      <c r="E4" t="s">
        <v>3</v>
      </c>
      <c r="F4" t="s">
        <v>3</v>
      </c>
      <c r="G4" t="s">
        <v>3</v>
      </c>
    </row>
    <row r="5" spans="1:7" x14ac:dyDescent="0.25">
      <c r="A5" t="s">
        <v>4</v>
      </c>
      <c r="B5" t="s">
        <v>5</v>
      </c>
      <c r="C5" t="s">
        <v>5</v>
      </c>
      <c r="D5" t="s">
        <v>5</v>
      </c>
      <c r="E5" t="s">
        <v>5</v>
      </c>
      <c r="F5" t="s">
        <v>5</v>
      </c>
      <c r="G5" t="s">
        <v>5</v>
      </c>
    </row>
    <row r="6" spans="1:7" x14ac:dyDescent="0.25">
      <c r="A6" t="s">
        <v>6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 t="s">
        <v>7</v>
      </c>
    </row>
    <row r="7" spans="1:7" x14ac:dyDescent="0.25">
      <c r="A7" t="s">
        <v>8</v>
      </c>
      <c r="B7" t="s">
        <v>9</v>
      </c>
      <c r="C7" t="s">
        <v>9</v>
      </c>
      <c r="D7" t="s">
        <v>9</v>
      </c>
      <c r="E7" t="s">
        <v>9</v>
      </c>
      <c r="F7" t="s">
        <v>9</v>
      </c>
      <c r="G7" t="s">
        <v>9</v>
      </c>
    </row>
    <row r="9" spans="1:7" x14ac:dyDescent="0.25">
      <c r="A9" s="40" t="s">
        <v>70</v>
      </c>
      <c r="B9" s="45">
        <v>2046968</v>
      </c>
      <c r="C9" s="45">
        <v>1886239</v>
      </c>
      <c r="D9" s="45">
        <v>1557552</v>
      </c>
      <c r="E9" s="45">
        <v>1356161</v>
      </c>
      <c r="F9" s="45">
        <v>1234659</v>
      </c>
      <c r="G9" s="45">
        <v>1391554</v>
      </c>
    </row>
    <row r="10" spans="1:7" x14ac:dyDescent="0.25">
      <c r="A10" s="40" t="s">
        <v>71</v>
      </c>
      <c r="B10" s="45">
        <v>1476797</v>
      </c>
      <c r="C10" s="45">
        <v>1368963</v>
      </c>
      <c r="D10" s="45">
        <v>1110462</v>
      </c>
      <c r="E10" s="45">
        <v>958980</v>
      </c>
      <c r="F10" s="45">
        <v>863357</v>
      </c>
      <c r="G10" s="45">
        <v>1027099</v>
      </c>
    </row>
    <row r="11" spans="1:7" x14ac:dyDescent="0.25">
      <c r="A11" s="40" t="s">
        <v>72</v>
      </c>
      <c r="B11" s="45">
        <v>570171</v>
      </c>
      <c r="C11" s="45">
        <v>517276</v>
      </c>
      <c r="D11" s="45">
        <v>447090</v>
      </c>
      <c r="E11" s="45">
        <v>397181</v>
      </c>
      <c r="F11" s="45">
        <v>371302</v>
      </c>
      <c r="G11" s="45">
        <v>364455</v>
      </c>
    </row>
    <row r="12" spans="1:7" s="30" customFormat="1" x14ac:dyDescent="0.25">
      <c r="A12" s="40" t="s">
        <v>213</v>
      </c>
      <c r="B12" s="45">
        <v>374669</v>
      </c>
      <c r="C12" s="45">
        <v>354735</v>
      </c>
      <c r="D12" s="45">
        <v>318046</v>
      </c>
      <c r="E12" s="45">
        <v>292836</v>
      </c>
      <c r="F12" s="45">
        <v>264141</v>
      </c>
      <c r="G12" s="45">
        <v>254898</v>
      </c>
    </row>
    <row r="13" spans="1:7" s="30" customFormat="1" x14ac:dyDescent="0.25">
      <c r="A13" s="40" t="s">
        <v>74</v>
      </c>
      <c r="B13" s="43">
        <v>0</v>
      </c>
      <c r="C13" s="43">
        <v>0</v>
      </c>
      <c r="D13" s="43">
        <v>0</v>
      </c>
      <c r="E13" s="45">
        <v>8785</v>
      </c>
      <c r="F13" s="43">
        <v>790</v>
      </c>
      <c r="G13" s="45">
        <v>87410</v>
      </c>
    </row>
    <row r="14" spans="1:7" s="30" customFormat="1" x14ac:dyDescent="0.25">
      <c r="A14" s="40" t="s">
        <v>190</v>
      </c>
      <c r="B14" s="45">
        <v>45087</v>
      </c>
      <c r="C14" s="45">
        <v>52467</v>
      </c>
      <c r="D14" s="45">
        <v>7499</v>
      </c>
      <c r="E14" s="43">
        <v>0</v>
      </c>
      <c r="F14" s="43">
        <v>0</v>
      </c>
      <c r="G14" s="43">
        <v>0</v>
      </c>
    </row>
    <row r="15" spans="1:7" s="30" customFormat="1" x14ac:dyDescent="0.25">
      <c r="A15" s="40" t="s">
        <v>177</v>
      </c>
      <c r="B15" s="43">
        <v>0</v>
      </c>
      <c r="C15" s="45">
        <v>1517</v>
      </c>
      <c r="D15" s="43">
        <v>332</v>
      </c>
      <c r="E15" s="43">
        <v>0</v>
      </c>
      <c r="F15" s="43">
        <v>0</v>
      </c>
      <c r="G15" s="43">
        <v>0</v>
      </c>
    </row>
    <row r="16" spans="1:7" s="30" customFormat="1" x14ac:dyDescent="0.25">
      <c r="A16" s="40" t="s">
        <v>75</v>
      </c>
      <c r="B16" s="45">
        <v>0</v>
      </c>
      <c r="C16" s="43">
        <v>0</v>
      </c>
      <c r="D16" s="43">
        <v>0</v>
      </c>
      <c r="E16" s="43">
        <v>0</v>
      </c>
      <c r="F16" s="43">
        <v>0</v>
      </c>
      <c r="G16" s="43">
        <v>62</v>
      </c>
    </row>
    <row r="17" spans="1:7" s="30" customFormat="1" x14ac:dyDescent="0.25">
      <c r="A17" s="40" t="s">
        <v>76</v>
      </c>
      <c r="B17" s="45">
        <v>-4106</v>
      </c>
      <c r="C17" s="45">
        <v>-1204</v>
      </c>
      <c r="D17" s="45">
        <v>-1488</v>
      </c>
      <c r="E17" s="44">
        <v>-136</v>
      </c>
      <c r="F17" s="45">
        <v>-3600</v>
      </c>
      <c r="G17" s="45">
        <v>-2021</v>
      </c>
    </row>
    <row r="18" spans="1:7" s="30" customFormat="1" x14ac:dyDescent="0.25">
      <c r="A18" s="40" t="s">
        <v>79</v>
      </c>
      <c r="B18" s="43">
        <v>737</v>
      </c>
      <c r="C18" s="45">
        <v>1731</v>
      </c>
      <c r="D18" s="45">
        <v>2094</v>
      </c>
      <c r="E18" s="43">
        <v>646</v>
      </c>
      <c r="F18" s="45">
        <v>1099</v>
      </c>
      <c r="G18" s="45">
        <v>6159</v>
      </c>
    </row>
    <row r="19" spans="1:7" s="30" customFormat="1" x14ac:dyDescent="0.25">
      <c r="A19" s="40" t="s">
        <v>165</v>
      </c>
      <c r="B19" s="43">
        <v>0</v>
      </c>
      <c r="C19" s="43">
        <v>0</v>
      </c>
      <c r="D19" s="43">
        <v>0</v>
      </c>
      <c r="E19" s="43">
        <v>0</v>
      </c>
      <c r="F19" s="45">
        <v>-18750</v>
      </c>
      <c r="G19" s="43">
        <v>0</v>
      </c>
    </row>
    <row r="20" spans="1:7" s="30" customFormat="1" x14ac:dyDescent="0.25">
      <c r="A20" s="40" t="s">
        <v>164</v>
      </c>
      <c r="B20" s="43">
        <v>0</v>
      </c>
      <c r="C20" s="43">
        <v>0</v>
      </c>
      <c r="D20" s="43">
        <v>0</v>
      </c>
      <c r="E20" s="44">
        <v>-123</v>
      </c>
      <c r="F20" s="43">
        <v>147</v>
      </c>
      <c r="G20" s="43">
        <v>0</v>
      </c>
    </row>
    <row r="21" spans="1:7" s="30" customFormat="1" x14ac:dyDescent="0.25">
      <c r="A21" s="40" t="s">
        <v>77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7</v>
      </c>
    </row>
    <row r="22" spans="1:7" s="30" customFormat="1" x14ac:dyDescent="0.25">
      <c r="A22" s="40" t="s">
        <v>78</v>
      </c>
      <c r="B22" s="43">
        <v>0</v>
      </c>
      <c r="C22" s="43">
        <v>0</v>
      </c>
      <c r="D22" s="43">
        <v>0</v>
      </c>
      <c r="E22" s="43">
        <v>0</v>
      </c>
      <c r="F22" s="43">
        <v>33</v>
      </c>
      <c r="G22" s="43">
        <v>195</v>
      </c>
    </row>
    <row r="23" spans="1:7" s="30" customFormat="1" x14ac:dyDescent="0.25">
      <c r="A23" s="40" t="s">
        <v>173</v>
      </c>
      <c r="B23" s="43">
        <v>323</v>
      </c>
      <c r="C23" s="43">
        <v>555</v>
      </c>
      <c r="D23" s="45">
        <v>2398</v>
      </c>
      <c r="E23" s="45">
        <v>1588</v>
      </c>
      <c r="F23" s="43">
        <v>0</v>
      </c>
      <c r="G23" s="43">
        <v>0</v>
      </c>
    </row>
    <row r="24" spans="1:7" s="30" customFormat="1" x14ac:dyDescent="0.25">
      <c r="A24" s="40" t="s">
        <v>80</v>
      </c>
      <c r="B24" s="44">
        <v>-705</v>
      </c>
      <c r="C24" s="44">
        <v>-298</v>
      </c>
      <c r="D24" s="45">
        <v>1586</v>
      </c>
      <c r="E24" s="43">
        <v>597</v>
      </c>
      <c r="F24" s="44">
        <v>-380</v>
      </c>
      <c r="G24" s="45">
        <v>-1218</v>
      </c>
    </row>
    <row r="25" spans="1:7" s="30" customFormat="1" x14ac:dyDescent="0.25">
      <c r="A25" s="40" t="s">
        <v>81</v>
      </c>
      <c r="B25" s="45">
        <v>-3751</v>
      </c>
      <c r="C25" s="43">
        <v>784</v>
      </c>
      <c r="D25" s="45">
        <v>4590</v>
      </c>
      <c r="E25" s="45">
        <v>2572</v>
      </c>
      <c r="F25" s="45">
        <v>15983</v>
      </c>
      <c r="G25" s="45">
        <v>2732</v>
      </c>
    </row>
    <row r="26" spans="1:7" s="30" customFormat="1" x14ac:dyDescent="0.25">
      <c r="A26" s="40" t="s">
        <v>82</v>
      </c>
      <c r="B26" s="45">
        <v>19120</v>
      </c>
      <c r="C26" s="45">
        <v>19793</v>
      </c>
      <c r="D26" s="45">
        <v>10811</v>
      </c>
      <c r="E26" s="45">
        <v>10414</v>
      </c>
      <c r="F26" s="45">
        <v>7734</v>
      </c>
      <c r="G26" s="45">
        <v>14733</v>
      </c>
    </row>
    <row r="27" spans="1:7" s="30" customFormat="1" x14ac:dyDescent="0.25">
      <c r="A27" s="40" t="s">
        <v>191</v>
      </c>
      <c r="B27" s="45">
        <v>81788</v>
      </c>
      <c r="C27" s="45">
        <v>69287</v>
      </c>
      <c r="D27" s="45">
        <v>49754</v>
      </c>
      <c r="E27" s="45">
        <v>51271</v>
      </c>
      <c r="F27" s="45">
        <v>78226</v>
      </c>
      <c r="G27" s="45">
        <v>-42969</v>
      </c>
    </row>
    <row r="28" spans="1:7" s="30" customFormat="1" x14ac:dyDescent="0.25">
      <c r="A28" s="40" t="s">
        <v>192</v>
      </c>
      <c r="B28" s="45">
        <v>45756</v>
      </c>
      <c r="C28" s="45">
        <v>20261</v>
      </c>
      <c r="D28" s="45">
        <v>65238</v>
      </c>
      <c r="E28" s="45">
        <v>36447</v>
      </c>
      <c r="F28" s="45">
        <v>36394</v>
      </c>
      <c r="G28" s="45">
        <v>53177</v>
      </c>
    </row>
    <row r="29" spans="1:7" s="30" customFormat="1" x14ac:dyDescent="0.25">
      <c r="A29" s="40" t="s">
        <v>193</v>
      </c>
      <c r="B29" s="45">
        <v>127544</v>
      </c>
      <c r="C29" s="45">
        <v>89548</v>
      </c>
      <c r="D29" s="45">
        <v>114992</v>
      </c>
      <c r="E29" s="45">
        <v>87718</v>
      </c>
      <c r="F29" s="45">
        <v>114620</v>
      </c>
      <c r="G29" s="45">
        <v>10208</v>
      </c>
    </row>
    <row r="30" spans="1:7" s="30" customFormat="1" x14ac:dyDescent="0.25">
      <c r="A30" s="40" t="s">
        <v>83</v>
      </c>
      <c r="B30" s="45">
        <v>16999</v>
      </c>
      <c r="C30" s="45">
        <v>25637</v>
      </c>
      <c r="D30" s="45">
        <v>5443</v>
      </c>
      <c r="E30" s="45">
        <v>4822</v>
      </c>
      <c r="F30" s="45">
        <v>-7377</v>
      </c>
      <c r="G30" s="45">
        <v>6943</v>
      </c>
    </row>
    <row r="31" spans="1:7" s="30" customFormat="1" x14ac:dyDescent="0.25">
      <c r="A31" s="40" t="s">
        <v>84</v>
      </c>
      <c r="B31" s="45">
        <v>1372</v>
      </c>
      <c r="C31" s="45">
        <v>2663</v>
      </c>
      <c r="D31" s="45">
        <v>1191</v>
      </c>
      <c r="E31" s="44">
        <v>-586</v>
      </c>
      <c r="F31" s="44">
        <v>-574</v>
      </c>
      <c r="G31" s="45">
        <v>1334</v>
      </c>
    </row>
    <row r="32" spans="1:7" s="30" customFormat="1" x14ac:dyDescent="0.25">
      <c r="A32" s="40" t="s">
        <v>85</v>
      </c>
      <c r="B32" s="45">
        <v>11930</v>
      </c>
      <c r="C32" s="45">
        <v>18999</v>
      </c>
      <c r="D32" s="45">
        <v>22912</v>
      </c>
      <c r="E32" s="45">
        <v>11728</v>
      </c>
      <c r="F32" s="45">
        <v>10685</v>
      </c>
      <c r="G32" s="45">
        <v>14348</v>
      </c>
    </row>
    <row r="33" spans="1:7" s="30" customFormat="1" x14ac:dyDescent="0.25">
      <c r="A33" s="40" t="s">
        <v>86</v>
      </c>
      <c r="B33" s="45">
        <v>30301</v>
      </c>
      <c r="C33" s="45">
        <v>47299</v>
      </c>
      <c r="D33" s="45">
        <v>29546</v>
      </c>
      <c r="E33" s="45">
        <v>15964</v>
      </c>
      <c r="F33" s="45">
        <v>2734</v>
      </c>
      <c r="G33" s="45">
        <v>22625</v>
      </c>
    </row>
    <row r="34" spans="1:7" s="30" customFormat="1" x14ac:dyDescent="0.25">
      <c r="A34" s="40" t="s">
        <v>87</v>
      </c>
      <c r="B34" s="45">
        <v>8101</v>
      </c>
      <c r="C34" s="45">
        <v>-12314</v>
      </c>
      <c r="D34" s="45">
        <v>7515</v>
      </c>
      <c r="E34" s="45">
        <v>9028</v>
      </c>
      <c r="F34" s="45">
        <v>31370</v>
      </c>
      <c r="G34" s="45">
        <v>-23638</v>
      </c>
    </row>
    <row r="35" spans="1:7" s="30" customFormat="1" x14ac:dyDescent="0.25">
      <c r="A35" s="40" t="s">
        <v>88</v>
      </c>
      <c r="B35" s="45">
        <v>2244</v>
      </c>
      <c r="C35" s="44">
        <v>-398</v>
      </c>
      <c r="D35" s="43">
        <v>676</v>
      </c>
      <c r="E35" s="43">
        <v>811</v>
      </c>
      <c r="F35" s="45">
        <v>3074</v>
      </c>
      <c r="G35" s="45">
        <v>-3314</v>
      </c>
    </row>
    <row r="36" spans="1:7" s="30" customFormat="1" x14ac:dyDescent="0.25">
      <c r="A36" s="40" t="s">
        <v>89</v>
      </c>
      <c r="B36" s="44">
        <v>-697</v>
      </c>
      <c r="C36" s="45">
        <v>-4108</v>
      </c>
      <c r="D36" s="45">
        <v>-2786</v>
      </c>
      <c r="E36" s="44">
        <v>-496</v>
      </c>
      <c r="F36" s="44">
        <v>-450</v>
      </c>
      <c r="G36" s="45">
        <v>-1366</v>
      </c>
    </row>
    <row r="37" spans="1:7" s="30" customFormat="1" x14ac:dyDescent="0.25">
      <c r="A37" s="40" t="s">
        <v>90</v>
      </c>
      <c r="B37" s="45">
        <v>9648</v>
      </c>
      <c r="C37" s="45">
        <v>-16820</v>
      </c>
      <c r="D37" s="45">
        <v>5405</v>
      </c>
      <c r="E37" s="45">
        <v>9343</v>
      </c>
      <c r="F37" s="45">
        <v>33994</v>
      </c>
      <c r="G37" s="45">
        <v>-28318</v>
      </c>
    </row>
    <row r="38" spans="1:7" s="30" customFormat="1" x14ac:dyDescent="0.25">
      <c r="A38" s="40" t="s">
        <v>91</v>
      </c>
      <c r="B38" s="45">
        <v>39949</v>
      </c>
      <c r="C38" s="45">
        <v>30479</v>
      </c>
      <c r="D38" s="45">
        <v>34951</v>
      </c>
      <c r="E38" s="45">
        <v>25307</v>
      </c>
      <c r="F38" s="45">
        <v>36728</v>
      </c>
      <c r="G38" s="45">
        <v>-5693</v>
      </c>
    </row>
    <row r="39" spans="1:7" s="30" customFormat="1" x14ac:dyDescent="0.25">
      <c r="A39" s="40" t="s">
        <v>194</v>
      </c>
      <c r="B39" s="43">
        <v>0</v>
      </c>
      <c r="C39" s="43">
        <v>0</v>
      </c>
      <c r="D39" s="43">
        <v>0</v>
      </c>
      <c r="E39" s="43">
        <v>0</v>
      </c>
      <c r="F39" s="43">
        <v>32</v>
      </c>
      <c r="G39" s="44">
        <v>-159</v>
      </c>
    </row>
    <row r="40" spans="1:7" s="30" customFormat="1" x14ac:dyDescent="0.25">
      <c r="A40" s="40" t="s">
        <v>176</v>
      </c>
      <c r="B40" s="45">
        <v>8380</v>
      </c>
      <c r="C40" s="45">
        <v>9218</v>
      </c>
      <c r="D40" s="45">
        <v>9006</v>
      </c>
      <c r="E40" s="45">
        <v>8008</v>
      </c>
      <c r="F40" s="45">
        <v>5794</v>
      </c>
      <c r="G40" s="45">
        <v>2829</v>
      </c>
    </row>
    <row r="41" spans="1:7" s="30" customFormat="1" x14ac:dyDescent="0.25">
      <c r="A41" s="40" t="s">
        <v>92</v>
      </c>
      <c r="B41" s="45">
        <v>95975</v>
      </c>
      <c r="C41" s="45">
        <v>68287</v>
      </c>
      <c r="D41" s="43">
        <v>0</v>
      </c>
      <c r="E41" s="43">
        <v>0</v>
      </c>
      <c r="F41" s="45">
        <v>83654</v>
      </c>
      <c r="G41" s="45">
        <v>18889</v>
      </c>
    </row>
    <row r="42" spans="1:7" s="30" customFormat="1" x14ac:dyDescent="0.25">
      <c r="A42" s="40" t="s">
        <v>104</v>
      </c>
      <c r="B42" s="45">
        <v>1211</v>
      </c>
      <c r="C42" s="45">
        <v>57568</v>
      </c>
      <c r="D42" s="43">
        <v>0</v>
      </c>
      <c r="E42" s="43">
        <v>0</v>
      </c>
      <c r="F42" s="43">
        <v>0</v>
      </c>
      <c r="G42" s="43">
        <v>0</v>
      </c>
    </row>
    <row r="43" spans="1:7" s="30" customFormat="1" x14ac:dyDescent="0.25">
      <c r="A43" s="40" t="s">
        <v>195</v>
      </c>
      <c r="B43" s="45">
        <v>97186</v>
      </c>
      <c r="C43" s="45">
        <v>125855</v>
      </c>
      <c r="D43" s="45">
        <v>89047</v>
      </c>
      <c r="E43" s="45">
        <v>70419</v>
      </c>
      <c r="F43" s="45">
        <v>83654</v>
      </c>
      <c r="G43" s="45">
        <v>18889</v>
      </c>
    </row>
    <row r="44" spans="1:7" s="30" customFormat="1" x14ac:dyDescent="0.25">
      <c r="A44" s="40" t="s">
        <v>174</v>
      </c>
      <c r="B44" s="44">
        <v>-425</v>
      </c>
      <c r="C44" s="44">
        <v>-233</v>
      </c>
      <c r="D44" s="43">
        <v>58</v>
      </c>
      <c r="E44" s="43">
        <v>458</v>
      </c>
      <c r="F44" s="43">
        <v>0</v>
      </c>
      <c r="G44" s="43">
        <v>0</v>
      </c>
    </row>
    <row r="45" spans="1:7" s="30" customFormat="1" x14ac:dyDescent="0.25">
      <c r="A45" s="40" t="s">
        <v>175</v>
      </c>
      <c r="B45" s="45">
        <v>96761</v>
      </c>
      <c r="C45" s="45">
        <v>125622</v>
      </c>
      <c r="D45" s="45">
        <v>89105</v>
      </c>
      <c r="E45" s="45">
        <v>70877</v>
      </c>
      <c r="F45" s="43">
        <v>0</v>
      </c>
      <c r="G45" s="43">
        <v>0</v>
      </c>
    </row>
    <row r="46" spans="1:7" s="30" customFormat="1" x14ac:dyDescent="0.25">
      <c r="A46" s="40" t="s">
        <v>93</v>
      </c>
      <c r="B46" s="45">
        <v>49893</v>
      </c>
      <c r="C46" s="45">
        <v>49571</v>
      </c>
      <c r="D46" s="45">
        <v>48991</v>
      </c>
      <c r="E46" s="46">
        <v>48599.226999999999</v>
      </c>
      <c r="F46" s="46">
        <v>48325.135000000002</v>
      </c>
      <c r="G46" s="46">
        <v>51044.678999999996</v>
      </c>
    </row>
    <row r="47" spans="1:7" s="30" customFormat="1" x14ac:dyDescent="0.25">
      <c r="A47" s="40" t="s">
        <v>94</v>
      </c>
      <c r="B47" s="45">
        <v>51136</v>
      </c>
      <c r="C47" s="45">
        <v>50618</v>
      </c>
      <c r="D47" s="45">
        <v>49866</v>
      </c>
      <c r="E47" s="46">
        <v>49608.286</v>
      </c>
      <c r="F47" s="46">
        <v>49117.303999999996</v>
      </c>
      <c r="G47" s="46">
        <v>51835.680999999997</v>
      </c>
    </row>
    <row r="48" spans="1:7" x14ac:dyDescent="0.25">
      <c r="A48" s="40" t="s">
        <v>95</v>
      </c>
      <c r="B48" s="46">
        <v>50228.542999999998</v>
      </c>
      <c r="C48" s="46">
        <v>49903.266000000003</v>
      </c>
      <c r="D48" s="46">
        <v>49449.578999999998</v>
      </c>
      <c r="E48" s="46">
        <v>49194.250999999997</v>
      </c>
      <c r="F48" s="46">
        <v>48657.618000000002</v>
      </c>
      <c r="G48" s="46">
        <v>48447.61</v>
      </c>
    </row>
    <row r="49" spans="1:7" x14ac:dyDescent="0.25">
      <c r="A49" s="40" t="s">
        <v>196</v>
      </c>
      <c r="B49" s="43">
        <v>1.92</v>
      </c>
      <c r="C49" s="43">
        <v>1.37</v>
      </c>
      <c r="D49" s="43">
        <v>0</v>
      </c>
      <c r="E49" s="43">
        <v>0</v>
      </c>
      <c r="F49" s="43">
        <v>1.73</v>
      </c>
      <c r="G49" s="43">
        <v>0.37</v>
      </c>
    </row>
    <row r="50" spans="1:7" x14ac:dyDescent="0.25">
      <c r="A50" s="40" t="s">
        <v>197</v>
      </c>
      <c r="B50" s="43">
        <v>0.02</v>
      </c>
      <c r="C50" s="43">
        <v>1.1599999999999999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25">
      <c r="A51" s="40" t="s">
        <v>198</v>
      </c>
      <c r="B51" s="43">
        <v>1.94</v>
      </c>
      <c r="C51" s="43">
        <v>2.5299999999999998</v>
      </c>
      <c r="D51" s="43">
        <v>1.82</v>
      </c>
      <c r="E51" s="43">
        <v>1.46</v>
      </c>
      <c r="F51" s="43">
        <v>1.73</v>
      </c>
      <c r="G51" s="43">
        <v>0.37</v>
      </c>
    </row>
    <row r="52" spans="1:7" x14ac:dyDescent="0.25">
      <c r="A52" s="40" t="s">
        <v>199</v>
      </c>
      <c r="B52" s="43">
        <v>1.87</v>
      </c>
      <c r="C52" s="43">
        <v>1.34</v>
      </c>
      <c r="D52" s="43">
        <v>0</v>
      </c>
      <c r="E52" s="43">
        <v>0</v>
      </c>
      <c r="F52" s="43">
        <v>1.7</v>
      </c>
      <c r="G52" s="43">
        <v>0.36</v>
      </c>
    </row>
    <row r="53" spans="1:7" x14ac:dyDescent="0.25">
      <c r="A53" s="40" t="s">
        <v>200</v>
      </c>
      <c r="B53" s="43">
        <v>0.02</v>
      </c>
      <c r="C53" s="43">
        <v>1.1399999999999999</v>
      </c>
      <c r="D53" s="43">
        <v>0</v>
      </c>
      <c r="E53" s="43">
        <v>0</v>
      </c>
      <c r="F53" s="43">
        <v>0</v>
      </c>
      <c r="G53" s="43">
        <v>0</v>
      </c>
    </row>
    <row r="54" spans="1:7" x14ac:dyDescent="0.25">
      <c r="A54" s="40" t="s">
        <v>201</v>
      </c>
      <c r="B54" s="43">
        <v>1.89</v>
      </c>
      <c r="C54" s="43">
        <v>2.48</v>
      </c>
      <c r="D54" s="43">
        <v>1.79</v>
      </c>
      <c r="E54" s="43">
        <v>1.43</v>
      </c>
      <c r="F54" s="43">
        <v>1.7</v>
      </c>
      <c r="G54" s="43">
        <v>0.36</v>
      </c>
    </row>
    <row r="55" spans="1:7" x14ac:dyDescent="0.25">
      <c r="A55" s="40" t="s">
        <v>96</v>
      </c>
      <c r="B55" s="43">
        <v>0.38500000000000001</v>
      </c>
      <c r="C55" s="43">
        <v>0.33</v>
      </c>
      <c r="D55" s="43">
        <v>0.29499999999999998</v>
      </c>
      <c r="E55" s="43">
        <v>0.27800000000000002</v>
      </c>
      <c r="F55" s="43">
        <v>0.27</v>
      </c>
      <c r="G55" s="43">
        <v>0.26300000000000001</v>
      </c>
    </row>
    <row r="56" spans="1:7" x14ac:dyDescent="0.25">
      <c r="A56" s="40" t="s">
        <v>97</v>
      </c>
      <c r="B56" s="45">
        <v>3700</v>
      </c>
      <c r="C56" s="45">
        <v>3700</v>
      </c>
      <c r="D56" s="45">
        <v>3500</v>
      </c>
      <c r="E56" s="45">
        <v>3300</v>
      </c>
      <c r="F56" s="45">
        <v>3100</v>
      </c>
      <c r="G56" s="45">
        <v>3100</v>
      </c>
    </row>
    <row r="57" spans="1:7" x14ac:dyDescent="0.25">
      <c r="A57" s="40" t="s">
        <v>98</v>
      </c>
      <c r="B57" s="45">
        <v>2049</v>
      </c>
      <c r="C57" s="45">
        <v>2196</v>
      </c>
      <c r="D57" s="45">
        <v>2316</v>
      </c>
      <c r="E57" s="45">
        <v>2453</v>
      </c>
      <c r="F57" s="45">
        <v>2510</v>
      </c>
      <c r="G57" s="45">
        <v>2592</v>
      </c>
    </row>
    <row r="58" spans="1:7" x14ac:dyDescent="0.25">
      <c r="B58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15" sqref="A15"/>
    </sheetView>
  </sheetViews>
  <sheetFormatPr defaultRowHeight="15" x14ac:dyDescent="0.25"/>
  <cols>
    <col min="1" max="1" width="65.28515625" customWidth="1"/>
    <col min="2" max="2" width="14.7109375" customWidth="1"/>
    <col min="3" max="8" width="11.7109375" customWidth="1"/>
    <col min="9" max="9" width="26.7109375" customWidth="1"/>
    <col min="10" max="10" width="11" customWidth="1"/>
  </cols>
  <sheetData>
    <row r="1" spans="1:14" x14ac:dyDescent="0.25">
      <c r="A1" t="s">
        <v>0</v>
      </c>
    </row>
    <row r="3" spans="1:14" x14ac:dyDescent="0.25">
      <c r="A3" t="s">
        <v>99</v>
      </c>
      <c r="B3" t="s">
        <v>219</v>
      </c>
      <c r="C3" s="1" t="s">
        <v>212</v>
      </c>
      <c r="D3" s="1" t="s">
        <v>186</v>
      </c>
      <c r="E3" s="1" t="s">
        <v>187</v>
      </c>
      <c r="F3" s="1" t="s">
        <v>188</v>
      </c>
      <c r="G3" s="1" t="s">
        <v>189</v>
      </c>
      <c r="H3" s="1"/>
      <c r="J3" s="1"/>
      <c r="K3" s="1"/>
      <c r="L3" s="1"/>
    </row>
    <row r="4" spans="1:14" x14ac:dyDescent="0.25">
      <c r="A4" t="s">
        <v>2</v>
      </c>
      <c r="B4" t="s">
        <v>3</v>
      </c>
      <c r="C4" t="s">
        <v>3</v>
      </c>
      <c r="D4" t="s">
        <v>3</v>
      </c>
      <c r="E4" t="s">
        <v>3</v>
      </c>
      <c r="F4" t="s">
        <v>3</v>
      </c>
      <c r="G4" t="s">
        <v>3</v>
      </c>
    </row>
    <row r="5" spans="1:14" x14ac:dyDescent="0.25">
      <c r="A5" t="s">
        <v>4</v>
      </c>
      <c r="B5" t="s">
        <v>5</v>
      </c>
      <c r="C5" t="s">
        <v>5</v>
      </c>
      <c r="D5" t="s">
        <v>5</v>
      </c>
      <c r="E5" t="s">
        <v>5</v>
      </c>
      <c r="F5" t="s">
        <v>5</v>
      </c>
      <c r="G5" t="s">
        <v>5</v>
      </c>
    </row>
    <row r="6" spans="1:14" x14ac:dyDescent="0.25">
      <c r="A6" t="s">
        <v>6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 t="s">
        <v>7</v>
      </c>
    </row>
    <row r="7" spans="1:14" x14ac:dyDescent="0.25">
      <c r="A7" t="s">
        <v>8</v>
      </c>
      <c r="B7" t="s">
        <v>9</v>
      </c>
      <c r="C7" t="s">
        <v>9</v>
      </c>
      <c r="D7" t="s">
        <v>9</v>
      </c>
      <c r="E7" t="s">
        <v>9</v>
      </c>
      <c r="F7" t="s">
        <v>9</v>
      </c>
      <c r="G7" t="s">
        <v>9</v>
      </c>
    </row>
    <row r="9" spans="1:14" x14ac:dyDescent="0.25">
      <c r="A9" s="40" t="s">
        <v>100</v>
      </c>
      <c r="B9" s="45">
        <v>830031</v>
      </c>
      <c r="C9" s="45">
        <v>720989</v>
      </c>
      <c r="D9" s="45">
        <v>646596</v>
      </c>
      <c r="E9" s="45">
        <v>589451</v>
      </c>
      <c r="F9" s="45">
        <v>518937</v>
      </c>
      <c r="G9" s="45">
        <v>683698</v>
      </c>
      <c r="H9" s="2"/>
      <c r="I9" s="37"/>
      <c r="J9" s="35"/>
      <c r="K9" s="37"/>
      <c r="L9" s="37"/>
      <c r="M9" s="37"/>
      <c r="N9" s="37"/>
    </row>
    <row r="10" spans="1:14" x14ac:dyDescent="0.25">
      <c r="A10" s="40" t="s">
        <v>166</v>
      </c>
      <c r="B10" s="43">
        <v>0</v>
      </c>
      <c r="C10" s="43">
        <v>0</v>
      </c>
      <c r="D10" s="43">
        <v>0</v>
      </c>
      <c r="E10" s="43">
        <v>0</v>
      </c>
      <c r="F10" s="43">
        <v>29</v>
      </c>
      <c r="G10" s="43">
        <v>0</v>
      </c>
      <c r="I10" s="37"/>
      <c r="J10" s="36"/>
      <c r="K10" s="37"/>
      <c r="L10" s="37"/>
      <c r="M10" s="37"/>
      <c r="N10" s="37"/>
    </row>
    <row r="11" spans="1:14" x14ac:dyDescent="0.25">
      <c r="A11" s="40" t="s">
        <v>101</v>
      </c>
      <c r="B11" s="45">
        <v>19484</v>
      </c>
      <c r="C11" s="45">
        <v>16580</v>
      </c>
      <c r="D11" s="45">
        <v>14712</v>
      </c>
      <c r="E11" s="45">
        <v>13732</v>
      </c>
      <c r="F11" s="45">
        <v>13169</v>
      </c>
      <c r="G11" s="45">
        <v>13566</v>
      </c>
      <c r="H11" s="2"/>
      <c r="I11" s="37"/>
      <c r="J11" s="36"/>
      <c r="K11" s="37"/>
      <c r="L11" s="37"/>
      <c r="M11" s="37"/>
      <c r="N11" s="37"/>
    </row>
    <row r="12" spans="1:14" x14ac:dyDescent="0.25">
      <c r="A12" s="40" t="s">
        <v>102</v>
      </c>
      <c r="B12">
        <v>0</v>
      </c>
      <c r="C12" s="43">
        <v>0</v>
      </c>
      <c r="D12" s="43">
        <v>0</v>
      </c>
      <c r="E12" s="43">
        <v>0</v>
      </c>
      <c r="F12" s="43">
        <v>0</v>
      </c>
      <c r="G12" s="45">
        <v>170084</v>
      </c>
      <c r="H12" s="2"/>
      <c r="I12" s="37"/>
      <c r="J12" s="36"/>
      <c r="K12" s="37"/>
      <c r="L12" s="37"/>
      <c r="M12" s="37"/>
      <c r="N12" s="37"/>
    </row>
    <row r="13" spans="1:14" x14ac:dyDescent="0.25">
      <c r="A13" s="40" t="s">
        <v>64</v>
      </c>
      <c r="B13" s="45">
        <v>907308</v>
      </c>
      <c r="C13" s="45">
        <v>830031</v>
      </c>
      <c r="D13" s="45">
        <v>720989</v>
      </c>
      <c r="E13" s="45">
        <v>646596</v>
      </c>
      <c r="F13" s="45">
        <v>589451</v>
      </c>
      <c r="G13" s="45">
        <v>518937</v>
      </c>
      <c r="I13" s="37"/>
      <c r="J13" s="35"/>
      <c r="K13" s="37"/>
      <c r="L13" s="37"/>
      <c r="M13" s="37"/>
      <c r="N13" s="37"/>
    </row>
    <row r="14" spans="1:14" x14ac:dyDescent="0.25">
      <c r="C14" s="2"/>
      <c r="D14" s="2"/>
    </row>
    <row r="15" spans="1:14" x14ac:dyDescent="0.25">
      <c r="C15" s="2"/>
      <c r="D15" s="2"/>
      <c r="E15" s="2"/>
      <c r="F15" s="2"/>
      <c r="G15" s="2"/>
    </row>
    <row r="16" spans="1:14" x14ac:dyDescent="0.25">
      <c r="A16" t="s">
        <v>157</v>
      </c>
      <c r="B16" s="2">
        <f>IS_simplified!C20</f>
        <v>97186</v>
      </c>
      <c r="C16" s="2">
        <f>IS_simplified!D20</f>
        <v>125855</v>
      </c>
      <c r="D16" s="2">
        <f>IS_simplified!E20</f>
        <v>89047</v>
      </c>
      <c r="E16" s="2">
        <f>IS_simplified!F20</f>
        <v>70419</v>
      </c>
      <c r="F16" s="2">
        <f>IS_simplified!G20</f>
        <v>83654</v>
      </c>
      <c r="G16" s="2"/>
    </row>
    <row r="17" spans="1:7" x14ac:dyDescent="0.25">
      <c r="B17" s="2">
        <f t="shared" ref="B17:E17" si="0">B16-B10-B11</f>
        <v>77702</v>
      </c>
      <c r="C17" s="2">
        <f t="shared" si="0"/>
        <v>109275</v>
      </c>
      <c r="D17" s="2">
        <f t="shared" si="0"/>
        <v>74335</v>
      </c>
      <c r="E17" s="2">
        <f t="shared" si="0"/>
        <v>56687</v>
      </c>
      <c r="F17" s="2">
        <f>F16-F10-F11</f>
        <v>70456</v>
      </c>
    </row>
    <row r="18" spans="1:7" x14ac:dyDescent="0.25">
      <c r="B18" s="2">
        <f t="shared" ref="B18:E18" si="1">B9-B13</f>
        <v>-77277</v>
      </c>
      <c r="C18" s="2">
        <f t="shared" si="1"/>
        <v>-109042</v>
      </c>
      <c r="D18" s="2">
        <f t="shared" si="1"/>
        <v>-74393</v>
      </c>
      <c r="E18" s="2">
        <f t="shared" si="1"/>
        <v>-57145</v>
      </c>
      <c r="F18" s="2">
        <f>F9-F13</f>
        <v>-70514</v>
      </c>
      <c r="G18" s="2"/>
    </row>
    <row r="19" spans="1:7" x14ac:dyDescent="0.25">
      <c r="B19" s="2">
        <f>B17+B18</f>
        <v>425</v>
      </c>
      <c r="C19" s="2">
        <f t="shared" ref="C19:F19" si="2">C17+C18</f>
        <v>233</v>
      </c>
      <c r="D19" s="2">
        <f t="shared" si="2"/>
        <v>-58</v>
      </c>
      <c r="E19" s="2">
        <f t="shared" si="2"/>
        <v>-458</v>
      </c>
      <c r="F19" s="2">
        <f t="shared" si="2"/>
        <v>-58</v>
      </c>
    </row>
    <row r="20" spans="1:7" x14ac:dyDescent="0.25">
      <c r="B20">
        <f>IS_reported!B44</f>
        <v>-425</v>
      </c>
      <c r="C20">
        <f>IS_reported!C44</f>
        <v>-233</v>
      </c>
      <c r="D20">
        <f>IS_reported!D44</f>
        <v>58</v>
      </c>
      <c r="E20">
        <f>IS_reported!E44</f>
        <v>458</v>
      </c>
      <c r="F20">
        <f>IS_reported!F44</f>
        <v>0</v>
      </c>
    </row>
    <row r="21" spans="1:7" x14ac:dyDescent="0.25">
      <c r="B21" s="2">
        <f>B19+B20</f>
        <v>0</v>
      </c>
      <c r="C21" s="2">
        <f t="shared" ref="C21:F21" si="3">C19+C20</f>
        <v>0</v>
      </c>
      <c r="D21" s="2">
        <f t="shared" si="3"/>
        <v>0</v>
      </c>
      <c r="E21" s="2">
        <f t="shared" si="3"/>
        <v>0</v>
      </c>
      <c r="F21" s="2">
        <f t="shared" si="3"/>
        <v>-58</v>
      </c>
      <c r="G21" s="2"/>
    </row>
    <row r="25" spans="1:7" x14ac:dyDescent="0.25">
      <c r="A25" s="40"/>
      <c r="B25" s="40"/>
      <c r="C25" s="43"/>
      <c r="D25" s="43"/>
      <c r="E25" s="43"/>
      <c r="F25" s="43"/>
      <c r="G25" s="43"/>
    </row>
    <row r="26" spans="1:7" x14ac:dyDescent="0.25">
      <c r="A26" s="40"/>
      <c r="B26" s="40"/>
      <c r="C26" s="43"/>
      <c r="D26" s="43"/>
      <c r="E26" s="43"/>
      <c r="F26" s="43"/>
      <c r="G26" s="43"/>
    </row>
    <row r="27" spans="1:7" x14ac:dyDescent="0.25">
      <c r="A27" s="40"/>
      <c r="B27" s="40"/>
      <c r="C27" s="43"/>
      <c r="D27" s="43"/>
      <c r="E27" s="43"/>
      <c r="F27" s="43"/>
      <c r="G27" s="43"/>
    </row>
    <row r="28" spans="1:7" x14ac:dyDescent="0.25">
      <c r="A28" s="40"/>
      <c r="B28" s="40"/>
      <c r="C28" s="43"/>
      <c r="D28" s="43"/>
      <c r="E28" s="43"/>
      <c r="F28" s="43"/>
      <c r="G28" s="43"/>
    </row>
    <row r="29" spans="1:7" x14ac:dyDescent="0.25">
      <c r="A29" s="40"/>
      <c r="B29" s="40"/>
      <c r="C29" s="43"/>
      <c r="D29" s="43"/>
      <c r="E29" s="43"/>
      <c r="F29" s="43"/>
      <c r="G29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I12" sqref="I12"/>
    </sheetView>
  </sheetViews>
  <sheetFormatPr defaultRowHeight="15" x14ac:dyDescent="0.25"/>
  <cols>
    <col min="1" max="1" width="52" customWidth="1"/>
    <col min="2" max="2" width="15.7109375" customWidth="1"/>
    <col min="3" max="7" width="11.42578125" customWidth="1"/>
  </cols>
  <sheetData>
    <row r="1" spans="1:7" x14ac:dyDescent="0.25">
      <c r="A1" t="s">
        <v>0</v>
      </c>
    </row>
    <row r="3" spans="1:7" x14ac:dyDescent="0.25">
      <c r="A3" t="s">
        <v>103</v>
      </c>
      <c r="B3" s="50" t="s">
        <v>219</v>
      </c>
      <c r="C3" s="51" t="s">
        <v>212</v>
      </c>
      <c r="D3" s="51" t="s">
        <v>186</v>
      </c>
      <c r="E3" s="51" t="s">
        <v>187</v>
      </c>
      <c r="F3" s="51" t="s">
        <v>188</v>
      </c>
      <c r="G3" s="1"/>
    </row>
    <row r="4" spans="1:7" x14ac:dyDescent="0.25">
      <c r="A4" t="s">
        <v>2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</row>
    <row r="5" spans="1:7" x14ac:dyDescent="0.25">
      <c r="A5" t="s">
        <v>4</v>
      </c>
      <c r="B5" s="50" t="s">
        <v>5</v>
      </c>
      <c r="C5" s="50" t="s">
        <v>5</v>
      </c>
      <c r="D5" s="50" t="s">
        <v>5</v>
      </c>
      <c r="E5" s="50" t="s">
        <v>5</v>
      </c>
      <c r="F5" s="50" t="s">
        <v>5</v>
      </c>
    </row>
    <row r="6" spans="1:7" x14ac:dyDescent="0.25">
      <c r="A6" t="s">
        <v>6</v>
      </c>
      <c r="B6" s="50" t="s">
        <v>7</v>
      </c>
      <c r="C6" s="50" t="s">
        <v>7</v>
      </c>
      <c r="D6" s="50" t="s">
        <v>7</v>
      </c>
      <c r="E6" s="50" t="s">
        <v>7</v>
      </c>
      <c r="F6" s="50" t="s">
        <v>7</v>
      </c>
    </row>
    <row r="7" spans="1:7" x14ac:dyDescent="0.25">
      <c r="A7" t="s">
        <v>8</v>
      </c>
      <c r="B7" s="50" t="s">
        <v>9</v>
      </c>
      <c r="C7" s="50" t="s">
        <v>9</v>
      </c>
      <c r="D7" s="50" t="s">
        <v>9</v>
      </c>
      <c r="E7" s="50" t="s">
        <v>9</v>
      </c>
      <c r="F7" s="50" t="s">
        <v>9</v>
      </c>
    </row>
    <row r="8" spans="1:7" x14ac:dyDescent="0.25">
      <c r="B8" s="50"/>
    </row>
    <row r="9" spans="1:7" x14ac:dyDescent="0.25">
      <c r="A9" s="40" t="s">
        <v>195</v>
      </c>
      <c r="B9" s="45">
        <v>97186</v>
      </c>
      <c r="C9" s="45">
        <v>125855</v>
      </c>
      <c r="D9" s="45">
        <v>89047</v>
      </c>
      <c r="E9" s="45">
        <v>70419</v>
      </c>
      <c r="F9" s="45">
        <v>83654</v>
      </c>
      <c r="G9" s="45"/>
    </row>
    <row r="10" spans="1:7" x14ac:dyDescent="0.25">
      <c r="A10" s="40" t="s">
        <v>104</v>
      </c>
      <c r="B10" s="45">
        <v>1211</v>
      </c>
      <c r="C10" s="45">
        <v>57568</v>
      </c>
      <c r="D10" s="43">
        <v>0</v>
      </c>
      <c r="E10" s="43">
        <v>0</v>
      </c>
      <c r="F10" s="43">
        <v>0</v>
      </c>
      <c r="G10" s="43"/>
    </row>
    <row r="11" spans="1:7" x14ac:dyDescent="0.25">
      <c r="A11" s="40" t="s">
        <v>105</v>
      </c>
      <c r="B11" s="45">
        <v>39149</v>
      </c>
      <c r="C11" s="45">
        <v>38713</v>
      </c>
      <c r="D11" s="45">
        <v>31054</v>
      </c>
      <c r="E11" s="45">
        <v>30361</v>
      </c>
      <c r="F11" s="45">
        <v>34709</v>
      </c>
      <c r="G11" s="45"/>
    </row>
    <row r="12" spans="1:7" x14ac:dyDescent="0.25">
      <c r="A12" s="40" t="s">
        <v>106</v>
      </c>
      <c r="B12" s="45">
        <v>22508</v>
      </c>
      <c r="C12" s="45">
        <v>18703</v>
      </c>
      <c r="D12" s="45">
        <v>10162</v>
      </c>
      <c r="E12" s="45">
        <v>10839</v>
      </c>
      <c r="F12" s="45">
        <v>12038</v>
      </c>
      <c r="G12" s="45"/>
    </row>
    <row r="13" spans="1:7" x14ac:dyDescent="0.25">
      <c r="A13" s="40" t="s">
        <v>107</v>
      </c>
      <c r="B13" s="45">
        <v>9648</v>
      </c>
      <c r="C13" s="45">
        <v>16820</v>
      </c>
      <c r="D13" s="45">
        <v>5405</v>
      </c>
      <c r="E13" s="45">
        <v>9343</v>
      </c>
      <c r="F13" s="45">
        <v>33994</v>
      </c>
      <c r="G13" s="45"/>
    </row>
    <row r="14" spans="1:7" x14ac:dyDescent="0.25">
      <c r="A14" s="40" t="s">
        <v>214</v>
      </c>
      <c r="B14" s="45">
        <v>4559</v>
      </c>
      <c r="C14" s="45">
        <v>4436</v>
      </c>
      <c r="D14" s="45">
        <v>9006</v>
      </c>
      <c r="E14" s="45">
        <v>8008</v>
      </c>
      <c r="F14" s="43">
        <v>0</v>
      </c>
      <c r="G14" s="43"/>
    </row>
    <row r="15" spans="1:7" x14ac:dyDescent="0.25">
      <c r="A15" s="40" t="s">
        <v>108</v>
      </c>
      <c r="B15" s="45">
        <v>12317</v>
      </c>
      <c r="C15" s="45">
        <v>9728</v>
      </c>
      <c r="D15" s="45">
        <v>7741</v>
      </c>
      <c r="E15" s="45">
        <v>6405</v>
      </c>
      <c r="F15" s="45">
        <v>5668</v>
      </c>
      <c r="G15" s="45"/>
    </row>
    <row r="16" spans="1:7" x14ac:dyDescent="0.25">
      <c r="A16" s="40" t="s">
        <v>167</v>
      </c>
      <c r="B16" s="45">
        <v>6811</v>
      </c>
      <c r="C16" s="45">
        <v>9763</v>
      </c>
      <c r="D16" s="45">
        <v>11851</v>
      </c>
      <c r="E16" s="45">
        <v>15100</v>
      </c>
      <c r="F16" s="45">
        <v>143913</v>
      </c>
      <c r="G16" s="43"/>
    </row>
    <row r="17" spans="1:7" x14ac:dyDescent="0.25">
      <c r="A17" s="40" t="s">
        <v>168</v>
      </c>
      <c r="B17" s="45">
        <v>1777</v>
      </c>
      <c r="C17" s="45">
        <v>1854</v>
      </c>
      <c r="D17" s="45">
        <v>1769</v>
      </c>
      <c r="E17" s="45">
        <v>8102</v>
      </c>
      <c r="F17" s="45">
        <v>1092</v>
      </c>
      <c r="G17" s="43"/>
    </row>
    <row r="18" spans="1:7" x14ac:dyDescent="0.25">
      <c r="A18" s="40" t="s">
        <v>109</v>
      </c>
      <c r="B18" s="45">
        <v>2676</v>
      </c>
      <c r="C18" s="45">
        <v>1263</v>
      </c>
      <c r="D18" s="45">
        <v>1140</v>
      </c>
      <c r="E18" s="44">
        <v>509</v>
      </c>
      <c r="F18" s="44">
        <v>201</v>
      </c>
      <c r="G18" s="44"/>
    </row>
    <row r="19" spans="1:7" x14ac:dyDescent="0.25">
      <c r="A19" s="40" t="s">
        <v>215</v>
      </c>
      <c r="B19" s="43">
        <v>189</v>
      </c>
      <c r="C19" s="45">
        <v>3228</v>
      </c>
      <c r="D19" s="43">
        <v>0</v>
      </c>
      <c r="E19" s="43">
        <v>0</v>
      </c>
      <c r="F19" s="43">
        <v>0</v>
      </c>
      <c r="G19" s="43"/>
    </row>
    <row r="20" spans="1:7" x14ac:dyDescent="0.25">
      <c r="A20" s="40" t="s">
        <v>177</v>
      </c>
      <c r="B20" s="43">
        <v>0</v>
      </c>
      <c r="C20" s="45">
        <v>1517</v>
      </c>
      <c r="D20" s="43">
        <v>332</v>
      </c>
      <c r="E20" s="45">
        <v>8785</v>
      </c>
      <c r="F20" s="43">
        <v>0</v>
      </c>
      <c r="G20" s="43"/>
    </row>
    <row r="21" spans="1:7" x14ac:dyDescent="0.25">
      <c r="A21" s="40" t="s">
        <v>13</v>
      </c>
      <c r="B21" s="45">
        <v>7281</v>
      </c>
      <c r="C21" s="45">
        <v>17341</v>
      </c>
      <c r="D21" s="45">
        <v>21862</v>
      </c>
      <c r="E21" s="45">
        <v>17461</v>
      </c>
      <c r="F21" s="45">
        <v>15691</v>
      </c>
      <c r="G21" s="44"/>
    </row>
    <row r="22" spans="1:7" x14ac:dyDescent="0.25">
      <c r="A22" s="40" t="s">
        <v>17</v>
      </c>
      <c r="B22" s="45">
        <v>11797</v>
      </c>
      <c r="C22" s="45">
        <v>17081</v>
      </c>
      <c r="D22" s="45">
        <v>12955</v>
      </c>
      <c r="E22" s="45">
        <v>5190</v>
      </c>
      <c r="F22" s="45">
        <v>35686</v>
      </c>
      <c r="G22" s="43"/>
    </row>
    <row r="23" spans="1:7" x14ac:dyDescent="0.25">
      <c r="A23" s="40" t="s">
        <v>34</v>
      </c>
      <c r="B23" s="45">
        <v>13848</v>
      </c>
      <c r="C23" s="45">
        <v>4313</v>
      </c>
      <c r="D23" s="45">
        <v>4831</v>
      </c>
      <c r="E23" s="45">
        <v>5831</v>
      </c>
      <c r="F23" s="45">
        <v>10154</v>
      </c>
      <c r="G23" s="45"/>
    </row>
    <row r="24" spans="1:7" x14ac:dyDescent="0.25">
      <c r="A24" s="40" t="s">
        <v>74</v>
      </c>
      <c r="B24" s="43">
        <v>0</v>
      </c>
      <c r="C24" s="43">
        <v>0</v>
      </c>
      <c r="D24" s="43">
        <v>0</v>
      </c>
      <c r="E24" s="43">
        <v>0</v>
      </c>
      <c r="F24" s="43">
        <v>790</v>
      </c>
      <c r="G24" s="45"/>
    </row>
    <row r="25" spans="1:7" x14ac:dyDescent="0.25">
      <c r="A25" s="40" t="s">
        <v>39</v>
      </c>
      <c r="B25" s="45">
        <v>16258</v>
      </c>
      <c r="C25" s="45">
        <v>4845</v>
      </c>
      <c r="D25" s="45">
        <v>13329</v>
      </c>
      <c r="E25" s="45">
        <v>8762</v>
      </c>
      <c r="F25" s="45">
        <v>31863</v>
      </c>
      <c r="G25" s="45"/>
    </row>
    <row r="26" spans="1:7" x14ac:dyDescent="0.25">
      <c r="A26" s="40" t="s">
        <v>163</v>
      </c>
      <c r="B26" s="45">
        <v>3786</v>
      </c>
      <c r="C26" s="45">
        <v>20950</v>
      </c>
      <c r="D26" s="45">
        <v>2720</v>
      </c>
      <c r="E26" s="45">
        <v>2626</v>
      </c>
      <c r="F26" s="45">
        <v>17706</v>
      </c>
      <c r="G26" s="45"/>
    </row>
    <row r="27" spans="1:7" x14ac:dyDescent="0.25">
      <c r="A27" s="40" t="s">
        <v>46</v>
      </c>
      <c r="B27" s="45">
        <v>4793</v>
      </c>
      <c r="C27" s="45">
        <v>4909</v>
      </c>
      <c r="D27" s="45">
        <v>2161</v>
      </c>
      <c r="E27" s="45">
        <v>3696</v>
      </c>
      <c r="F27" s="44">
        <v>744</v>
      </c>
      <c r="G27" s="45"/>
    </row>
    <row r="28" spans="1:7" x14ac:dyDescent="0.25">
      <c r="A28" s="40" t="s">
        <v>47</v>
      </c>
      <c r="B28" s="45">
        <v>17933</v>
      </c>
      <c r="C28" s="45">
        <v>15173</v>
      </c>
      <c r="D28" s="45">
        <v>6495</v>
      </c>
      <c r="E28" s="45">
        <v>1764</v>
      </c>
      <c r="F28" s="45">
        <v>14455</v>
      </c>
      <c r="G28" s="45"/>
    </row>
    <row r="29" spans="1:7" x14ac:dyDescent="0.25">
      <c r="A29" s="40" t="s">
        <v>59</v>
      </c>
      <c r="B29" s="45">
        <v>3263</v>
      </c>
      <c r="C29" s="45">
        <v>3531</v>
      </c>
      <c r="D29" s="45">
        <v>5325</v>
      </c>
      <c r="E29" s="45">
        <v>12462</v>
      </c>
      <c r="F29" s="45">
        <v>3748</v>
      </c>
      <c r="G29" s="43"/>
    </row>
    <row r="30" spans="1:7" x14ac:dyDescent="0.25">
      <c r="A30" s="40" t="s">
        <v>111</v>
      </c>
      <c r="B30" s="45">
        <v>11103</v>
      </c>
      <c r="C30" s="45">
        <v>2090</v>
      </c>
      <c r="D30" s="45">
        <v>1432</v>
      </c>
      <c r="E30" s="45">
        <v>4949</v>
      </c>
      <c r="F30" s="45">
        <v>15152</v>
      </c>
      <c r="G30" s="45"/>
    </row>
    <row r="31" spans="1:7" x14ac:dyDescent="0.25">
      <c r="A31" s="40" t="s">
        <v>112</v>
      </c>
      <c r="B31" s="45">
        <v>132693</v>
      </c>
      <c r="C31" s="45">
        <v>108641</v>
      </c>
      <c r="D31" s="45">
        <v>102497</v>
      </c>
      <c r="E31" s="45">
        <v>74068</v>
      </c>
      <c r="F31" s="45">
        <v>71410</v>
      </c>
      <c r="G31" s="45"/>
    </row>
    <row r="32" spans="1:7" x14ac:dyDescent="0.25">
      <c r="A32" s="40" t="s">
        <v>113</v>
      </c>
      <c r="B32" s="45">
        <v>124288</v>
      </c>
      <c r="C32" s="45">
        <v>35913</v>
      </c>
      <c r="D32" s="45">
        <v>36032</v>
      </c>
      <c r="E32" s="45">
        <v>35910</v>
      </c>
      <c r="F32" s="45">
        <v>22738</v>
      </c>
      <c r="G32" s="45"/>
    </row>
    <row r="33" spans="1:7" x14ac:dyDescent="0.25">
      <c r="A33" s="40" t="s">
        <v>114</v>
      </c>
      <c r="B33" s="45">
        <v>8614</v>
      </c>
      <c r="C33" s="45">
        <v>412606</v>
      </c>
      <c r="D33" s="45">
        <v>6000</v>
      </c>
      <c r="E33" s="45">
        <v>27573</v>
      </c>
      <c r="F33" s="45">
        <v>4175</v>
      </c>
      <c r="G33" s="45"/>
    </row>
    <row r="34" spans="1:7" x14ac:dyDescent="0.25">
      <c r="A34" s="40" t="s">
        <v>220</v>
      </c>
      <c r="B34" s="45">
        <v>2387</v>
      </c>
      <c r="C34" s="43">
        <v>0</v>
      </c>
      <c r="D34" s="43">
        <v>0</v>
      </c>
      <c r="E34" s="43">
        <v>0</v>
      </c>
      <c r="F34" s="43">
        <v>0</v>
      </c>
      <c r="G34" s="43"/>
    </row>
    <row r="35" spans="1:7" x14ac:dyDescent="0.25">
      <c r="A35" s="40" t="s">
        <v>115</v>
      </c>
      <c r="B35" s="45">
        <v>2135</v>
      </c>
      <c r="C35" s="45">
        <v>1756</v>
      </c>
      <c r="D35" s="45">
        <v>3313</v>
      </c>
      <c r="E35" s="45">
        <v>3417</v>
      </c>
      <c r="F35" s="45">
        <v>1109</v>
      </c>
      <c r="G35" s="45"/>
    </row>
    <row r="36" spans="1:7" x14ac:dyDescent="0.25">
      <c r="A36" s="40" t="s">
        <v>116</v>
      </c>
      <c r="B36" s="45">
        <v>133154</v>
      </c>
      <c r="C36" s="45">
        <v>446763</v>
      </c>
      <c r="D36" s="45">
        <v>38719</v>
      </c>
      <c r="E36" s="45">
        <v>60066</v>
      </c>
      <c r="F36" s="45">
        <v>25804</v>
      </c>
      <c r="G36" s="45"/>
    </row>
    <row r="37" spans="1:7" x14ac:dyDescent="0.25">
      <c r="A37" s="40" t="s">
        <v>117</v>
      </c>
      <c r="B37" s="45">
        <v>107034</v>
      </c>
      <c r="C37" s="45">
        <v>584208</v>
      </c>
      <c r="D37" s="45">
        <v>218000</v>
      </c>
      <c r="E37" s="45">
        <v>345000</v>
      </c>
      <c r="F37" s="45">
        <v>365338</v>
      </c>
      <c r="G37" s="45"/>
    </row>
    <row r="38" spans="1:7" x14ac:dyDescent="0.25">
      <c r="A38" s="40" t="s">
        <v>118</v>
      </c>
      <c r="B38" s="45">
        <v>129502</v>
      </c>
      <c r="C38" s="45">
        <v>292333</v>
      </c>
      <c r="D38" s="45">
        <v>240500</v>
      </c>
      <c r="E38" s="45">
        <v>329625</v>
      </c>
      <c r="F38" s="45">
        <v>389000</v>
      </c>
      <c r="G38" s="45"/>
    </row>
    <row r="39" spans="1:7" x14ac:dyDescent="0.25">
      <c r="A39" s="40" t="s">
        <v>119</v>
      </c>
      <c r="B39" s="44">
        <v>545</v>
      </c>
      <c r="C39" s="45">
        <v>5837</v>
      </c>
      <c r="D39" s="45">
        <v>1081</v>
      </c>
      <c r="E39" s="45">
        <v>18566</v>
      </c>
      <c r="F39" s="45">
        <v>2934</v>
      </c>
      <c r="G39" s="43"/>
    </row>
    <row r="40" spans="1:7" x14ac:dyDescent="0.25">
      <c r="A40" s="40" t="s">
        <v>120</v>
      </c>
      <c r="B40" s="45">
        <v>19334</v>
      </c>
      <c r="C40" s="45">
        <v>16454</v>
      </c>
      <c r="D40" s="45">
        <v>14550</v>
      </c>
      <c r="E40" s="45">
        <v>13624</v>
      </c>
      <c r="F40" s="45">
        <v>13124</v>
      </c>
      <c r="G40" s="45"/>
    </row>
    <row r="41" spans="1:7" x14ac:dyDescent="0.25">
      <c r="A41" s="40" t="s">
        <v>221</v>
      </c>
      <c r="B41" s="44">
        <v>244</v>
      </c>
      <c r="C41" s="43">
        <v>0</v>
      </c>
      <c r="D41" s="43">
        <v>0</v>
      </c>
      <c r="E41" s="43">
        <v>0</v>
      </c>
      <c r="F41" s="43">
        <v>0</v>
      </c>
      <c r="G41" s="45"/>
    </row>
    <row r="42" spans="1:7" x14ac:dyDescent="0.25">
      <c r="A42" s="40" t="s">
        <v>121</v>
      </c>
      <c r="B42" s="45">
        <v>8891</v>
      </c>
      <c r="C42" s="45">
        <v>7401</v>
      </c>
      <c r="D42" s="45">
        <v>7697</v>
      </c>
      <c r="E42" s="45">
        <v>3950</v>
      </c>
      <c r="F42" s="43">
        <v>836</v>
      </c>
      <c r="G42" s="45"/>
    </row>
    <row r="43" spans="1:7" x14ac:dyDescent="0.25">
      <c r="A43" s="40" t="s">
        <v>109</v>
      </c>
      <c r="B43" s="45">
        <v>2676</v>
      </c>
      <c r="C43" s="45">
        <v>1263</v>
      </c>
      <c r="D43" s="45">
        <v>1140</v>
      </c>
      <c r="E43" s="43">
        <v>509</v>
      </c>
      <c r="F43" s="43">
        <v>201</v>
      </c>
      <c r="G43" s="43"/>
    </row>
    <row r="44" spans="1:7" x14ac:dyDescent="0.25">
      <c r="A44" s="40" t="s">
        <v>202</v>
      </c>
      <c r="B44" s="43">
        <v>0</v>
      </c>
      <c r="C44" s="43">
        <v>0</v>
      </c>
      <c r="D44" s="45">
        <v>8600</v>
      </c>
      <c r="E44" s="43">
        <v>0</v>
      </c>
      <c r="F44" s="43">
        <v>0</v>
      </c>
      <c r="G44" s="45"/>
    </row>
    <row r="45" spans="1:7" x14ac:dyDescent="0.25">
      <c r="A45" s="40" t="s">
        <v>203</v>
      </c>
      <c r="B45" s="43">
        <v>0</v>
      </c>
      <c r="C45" s="43">
        <v>0</v>
      </c>
      <c r="D45" s="45">
        <v>1425</v>
      </c>
      <c r="E45" s="43">
        <v>0</v>
      </c>
      <c r="F45" s="43">
        <v>0</v>
      </c>
      <c r="G45" s="45"/>
    </row>
    <row r="46" spans="1:7" x14ac:dyDescent="0.25">
      <c r="A46" s="40" t="s">
        <v>102</v>
      </c>
      <c r="B46" s="45">
        <v>17638</v>
      </c>
      <c r="C46" s="45">
        <v>4333</v>
      </c>
      <c r="D46" s="45">
        <v>8510</v>
      </c>
      <c r="E46" s="44">
        <v>377</v>
      </c>
      <c r="F46" s="44">
        <v>362</v>
      </c>
      <c r="G46" s="43"/>
    </row>
    <row r="47" spans="1:7" x14ac:dyDescent="0.25">
      <c r="A47" s="40" t="s">
        <v>122</v>
      </c>
      <c r="B47" s="45">
        <v>48662</v>
      </c>
      <c r="C47" s="45">
        <v>273915</v>
      </c>
      <c r="D47" s="45">
        <v>42817</v>
      </c>
      <c r="E47" s="45">
        <v>24399</v>
      </c>
      <c r="F47" s="45">
        <v>39045</v>
      </c>
      <c r="G47" s="43"/>
    </row>
    <row r="48" spans="1:7" x14ac:dyDescent="0.25">
      <c r="A48" s="40" t="s">
        <v>123</v>
      </c>
      <c r="B48" s="45">
        <v>2671</v>
      </c>
      <c r="C48" s="45">
        <v>3656</v>
      </c>
      <c r="D48" s="45">
        <v>1911</v>
      </c>
      <c r="E48" s="45">
        <v>5278</v>
      </c>
      <c r="F48" s="45">
        <v>13223</v>
      </c>
      <c r="G48" s="43"/>
    </row>
    <row r="49" spans="1:7" x14ac:dyDescent="0.25">
      <c r="A49" s="40" t="s">
        <v>124</v>
      </c>
      <c r="B49" s="45">
        <v>46452</v>
      </c>
      <c r="C49" s="45">
        <v>60551</v>
      </c>
      <c r="D49" s="43">
        <v>0</v>
      </c>
      <c r="E49" s="45">
        <v>33123</v>
      </c>
      <c r="F49" s="45">
        <v>19784</v>
      </c>
      <c r="G49" s="45"/>
    </row>
    <row r="50" spans="1:7" x14ac:dyDescent="0.25">
      <c r="A50" s="40" t="s">
        <v>125</v>
      </c>
      <c r="B50" s="45">
        <v>1137</v>
      </c>
      <c r="C50" s="45">
        <v>13893</v>
      </c>
      <c r="D50" s="43">
        <v>0</v>
      </c>
      <c r="E50" s="43">
        <v>0</v>
      </c>
      <c r="F50" s="43">
        <v>0</v>
      </c>
      <c r="G50" s="45"/>
    </row>
    <row r="51" spans="1:7" x14ac:dyDescent="0.25">
      <c r="A51" s="40" t="s">
        <v>216</v>
      </c>
      <c r="B51" s="43">
        <v>0</v>
      </c>
      <c r="C51" s="45">
        <v>120231</v>
      </c>
      <c r="D51" s="43">
        <v>0</v>
      </c>
      <c r="E51" s="43">
        <v>0</v>
      </c>
      <c r="F51" s="43">
        <v>0</v>
      </c>
      <c r="G51" s="45"/>
    </row>
    <row r="52" spans="1:7" x14ac:dyDescent="0.25">
      <c r="A52" s="40" t="s">
        <v>126</v>
      </c>
      <c r="B52" s="45">
        <v>45315</v>
      </c>
      <c r="C52" s="45">
        <v>45787</v>
      </c>
      <c r="D52" s="45">
        <v>22872</v>
      </c>
      <c r="E52" s="45">
        <v>33123</v>
      </c>
      <c r="F52" s="45">
        <v>19784</v>
      </c>
      <c r="G52" s="45"/>
    </row>
    <row r="53" spans="1:7" x14ac:dyDescent="0.25">
      <c r="A53" s="40" t="s">
        <v>127</v>
      </c>
      <c r="B53" s="45">
        <v>200436</v>
      </c>
      <c r="C53" s="45">
        <v>154649</v>
      </c>
      <c r="D53" s="45">
        <v>133277</v>
      </c>
      <c r="E53" s="45">
        <v>100154</v>
      </c>
      <c r="F53" s="45">
        <v>80370</v>
      </c>
      <c r="G53" s="45"/>
    </row>
    <row r="54" spans="1:7" x14ac:dyDescent="0.25">
      <c r="A54" s="40" t="s">
        <v>128</v>
      </c>
      <c r="B54" s="45">
        <v>155121</v>
      </c>
      <c r="C54" s="45">
        <v>200436</v>
      </c>
      <c r="D54" s="45">
        <v>156149</v>
      </c>
      <c r="E54" s="45">
        <v>133277</v>
      </c>
      <c r="F54" s="45">
        <v>100154</v>
      </c>
      <c r="G54" s="43"/>
    </row>
    <row r="55" spans="1:7" x14ac:dyDescent="0.25">
      <c r="A55" s="40" t="s">
        <v>204</v>
      </c>
      <c r="B55" s="45">
        <v>23574</v>
      </c>
      <c r="C55" s="45">
        <v>19967</v>
      </c>
      <c r="D55" s="45">
        <v>13349</v>
      </c>
      <c r="E55" s="45">
        <v>12095</v>
      </c>
      <c r="F55" s="45">
        <v>9166</v>
      </c>
      <c r="G55" s="45"/>
    </row>
    <row r="56" spans="1:7" x14ac:dyDescent="0.25">
      <c r="A56" s="40" t="s">
        <v>205</v>
      </c>
      <c r="B56" s="45">
        <v>41920</v>
      </c>
      <c r="C56" s="45">
        <v>31832</v>
      </c>
      <c r="D56" s="45">
        <v>16607</v>
      </c>
      <c r="E56" s="45">
        <v>13768</v>
      </c>
      <c r="F56" s="45">
        <v>9259</v>
      </c>
      <c r="G56" s="45"/>
    </row>
    <row r="57" spans="1:7" x14ac:dyDescent="0.25">
      <c r="A57" s="40"/>
      <c r="B57" s="30"/>
      <c r="C57" s="45"/>
      <c r="D57" s="45"/>
      <c r="E57" s="45"/>
      <c r="F57" s="45"/>
      <c r="G57" s="45"/>
    </row>
    <row r="58" spans="1:7" x14ac:dyDescent="0.25">
      <c r="A58" s="40"/>
      <c r="B58" s="40"/>
      <c r="C58" s="45"/>
      <c r="D58" s="45"/>
      <c r="E58" s="45"/>
      <c r="F58" s="45"/>
      <c r="G58" s="45"/>
    </row>
    <row r="59" spans="1:7" x14ac:dyDescent="0.25">
      <c r="A59" s="40"/>
      <c r="B59" s="40"/>
      <c r="C59" s="45"/>
      <c r="D59" s="45"/>
      <c r="E59" s="45"/>
      <c r="F59" s="45"/>
      <c r="G59" s="45"/>
    </row>
    <row r="60" spans="1:7" x14ac:dyDescent="0.25">
      <c r="A60" s="38"/>
      <c r="B60" s="40"/>
      <c r="C60" s="35"/>
      <c r="D60" s="35"/>
      <c r="E60" s="35"/>
      <c r="F60" s="35"/>
      <c r="G60" s="35"/>
    </row>
    <row r="61" spans="1:7" x14ac:dyDescent="0.25">
      <c r="A61" s="38"/>
      <c r="B61" s="40"/>
      <c r="C61" s="35"/>
      <c r="D61" s="35"/>
      <c r="E61" s="35"/>
      <c r="F61" s="35"/>
      <c r="G61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9"/>
  <sheetViews>
    <sheetView topLeftCell="A13" zoomScale="110" zoomScaleNormal="110" workbookViewId="0">
      <selection activeCell="I18" sqref="I18"/>
    </sheetView>
  </sheetViews>
  <sheetFormatPr defaultRowHeight="15" x14ac:dyDescent="0.25"/>
  <cols>
    <col min="1" max="1" width="5.28515625" customWidth="1"/>
    <col min="2" max="2" width="47.85546875" customWidth="1"/>
    <col min="3" max="3" width="14.42578125" customWidth="1"/>
    <col min="4" max="6" width="12.28515625" customWidth="1"/>
    <col min="7" max="7" width="12" customWidth="1"/>
  </cols>
  <sheetData>
    <row r="5" spans="1:7" ht="15.75" thickBot="1" x14ac:dyDescent="0.3"/>
    <row r="6" spans="1:7" ht="21" thickBot="1" x14ac:dyDescent="0.35">
      <c r="A6" s="54" t="s">
        <v>129</v>
      </c>
      <c r="B6" s="54"/>
      <c r="C6" s="52">
        <v>41608</v>
      </c>
      <c r="D6" s="34" t="s">
        <v>212</v>
      </c>
      <c r="E6" s="34" t="s">
        <v>186</v>
      </c>
      <c r="F6" s="34" t="s">
        <v>187</v>
      </c>
      <c r="G6" s="34" t="s">
        <v>188</v>
      </c>
    </row>
    <row r="7" spans="1:7" x14ac:dyDescent="0.25">
      <c r="A7" s="55"/>
      <c r="B7" s="55"/>
      <c r="C7" s="41"/>
      <c r="D7" s="3"/>
      <c r="E7" s="3"/>
      <c r="F7" s="3"/>
      <c r="G7" s="3"/>
    </row>
    <row r="8" spans="1:7" x14ac:dyDescent="0.25">
      <c r="A8" s="4"/>
      <c r="B8" s="27" t="s">
        <v>130</v>
      </c>
      <c r="C8" s="6">
        <f>BS_reported!B9</f>
        <v>155121</v>
      </c>
      <c r="D8" s="6">
        <f>BS_reported!C9</f>
        <v>200436</v>
      </c>
      <c r="E8" s="6">
        <f>BS_reported!D9</f>
        <v>156149</v>
      </c>
      <c r="F8" s="6">
        <f>BS_reported!E9</f>
        <v>133277</v>
      </c>
      <c r="G8" s="6">
        <f>BS_reported!F9</f>
        <v>100154</v>
      </c>
    </row>
    <row r="9" spans="1:7" x14ac:dyDescent="0.25">
      <c r="A9" s="4"/>
      <c r="B9" s="26" t="s">
        <v>131</v>
      </c>
      <c r="C9" s="7">
        <f>BS_reported!B12</f>
        <v>331125</v>
      </c>
      <c r="D9" s="7">
        <f>BS_reported!C12</f>
        <v>320152</v>
      </c>
      <c r="E9" s="7">
        <f>BS_reported!D12</f>
        <v>244275</v>
      </c>
      <c r="F9" s="7">
        <f>BS_reported!E12</f>
        <v>221020</v>
      </c>
      <c r="G9" s="7">
        <f>BS_reported!F12</f>
        <v>203898</v>
      </c>
    </row>
    <row r="10" spans="1:7" x14ac:dyDescent="0.25">
      <c r="A10" s="4"/>
      <c r="B10" s="27" t="s">
        <v>132</v>
      </c>
      <c r="C10" s="6">
        <f>BS_reported!B16</f>
        <v>221537</v>
      </c>
      <c r="D10" s="6">
        <f>BS_reported!C16</f>
        <v>208531</v>
      </c>
      <c r="E10" s="6">
        <f>BS_reported!D16</f>
        <v>135993</v>
      </c>
      <c r="F10" s="6">
        <f>BS_reported!E16</f>
        <v>121621</v>
      </c>
      <c r="G10" s="6">
        <f>BS_reported!F16</f>
        <v>116907</v>
      </c>
    </row>
    <row r="11" spans="1:7" x14ac:dyDescent="0.25">
      <c r="A11" s="4"/>
      <c r="B11" s="8" t="s">
        <v>110</v>
      </c>
      <c r="C11" s="7">
        <f>SUM(BS_reported!B17:B23)+BS_reported!B25</f>
        <v>86911</v>
      </c>
      <c r="D11" s="7">
        <f>SUM(BS_reported!C17:C23)+BS_reported!C25</f>
        <v>70225</v>
      </c>
      <c r="E11" s="7">
        <f>SUM(BS_reported!D17:D23)+BS_reported!D25</f>
        <v>60173</v>
      </c>
      <c r="F11" s="7">
        <f>SUM(BS_reported!E17:E23)+BS_reported!E25</f>
        <v>57699</v>
      </c>
      <c r="G11" s="7">
        <f>SUM(BS_reported!F17:F23)+BS_reported!F25</f>
        <v>52697</v>
      </c>
    </row>
    <row r="12" spans="1:7" x14ac:dyDescent="0.25">
      <c r="A12" s="4"/>
      <c r="B12" s="9" t="s">
        <v>23</v>
      </c>
      <c r="C12" s="10">
        <f>SUM(C8:C11)</f>
        <v>794694</v>
      </c>
      <c r="D12" s="10">
        <f>SUM(D8:D11)</f>
        <v>799344</v>
      </c>
      <c r="E12" s="10">
        <f>SUM(E8:E11)</f>
        <v>596590</v>
      </c>
      <c r="F12" s="10">
        <f>SUM(F8:F11)</f>
        <v>533617</v>
      </c>
      <c r="G12" s="10">
        <f>SUM(G8:G11)</f>
        <v>473656</v>
      </c>
    </row>
    <row r="13" spans="1:7" x14ac:dyDescent="0.25">
      <c r="A13" s="4"/>
      <c r="B13" s="9"/>
      <c r="C13" s="10"/>
      <c r="D13" s="10"/>
      <c r="E13" s="10"/>
      <c r="F13" s="10"/>
      <c r="G13" s="10"/>
    </row>
    <row r="14" spans="1:7" x14ac:dyDescent="0.25">
      <c r="A14" s="4"/>
      <c r="B14" s="4" t="s">
        <v>133</v>
      </c>
      <c r="C14" s="7">
        <f>BS_reported!B31</f>
        <v>1032792</v>
      </c>
      <c r="D14" s="7">
        <f>BS_reported!C31</f>
        <v>907720</v>
      </c>
      <c r="E14" s="7">
        <f>BS_reported!D31</f>
        <v>838095</v>
      </c>
      <c r="F14" s="7">
        <f>BS_reported!E31</f>
        <v>806804</v>
      </c>
      <c r="G14" s="7">
        <f>BS_reported!F31</f>
        <v>815521</v>
      </c>
    </row>
    <row r="15" spans="1:7" x14ac:dyDescent="0.25">
      <c r="A15" s="4"/>
      <c r="B15" s="4" t="s">
        <v>29</v>
      </c>
      <c r="C15" s="7">
        <f>BS_reported!B32</f>
        <v>598405</v>
      </c>
      <c r="D15" s="7">
        <f>BS_reported!C32</f>
        <v>578704</v>
      </c>
      <c r="E15" s="7">
        <f>BS_reported!D32</f>
        <v>582212</v>
      </c>
      <c r="F15" s="7">
        <f>BS_reported!E32</f>
        <v>555729</v>
      </c>
      <c r="G15" s="7">
        <f>BS_reported!F32</f>
        <v>562221</v>
      </c>
    </row>
    <row r="16" spans="1:7" x14ac:dyDescent="0.25">
      <c r="A16" s="4"/>
      <c r="B16" s="4" t="s">
        <v>134</v>
      </c>
      <c r="C16" s="7">
        <f>C14-C15</f>
        <v>434387</v>
      </c>
      <c r="D16" s="7">
        <f>D14-D15</f>
        <v>329016</v>
      </c>
      <c r="E16" s="7">
        <f t="shared" ref="E16:G16" si="0">E14-E15</f>
        <v>255883</v>
      </c>
      <c r="F16" s="7">
        <f t="shared" si="0"/>
        <v>251075</v>
      </c>
      <c r="G16" s="7">
        <f t="shared" si="0"/>
        <v>253300</v>
      </c>
    </row>
    <row r="17" spans="1:12" x14ac:dyDescent="0.25">
      <c r="A17" s="4"/>
      <c r="B17" s="4" t="s">
        <v>135</v>
      </c>
      <c r="C17" s="7">
        <f>BS_reported!B34+BS_reported!B35</f>
        <v>482504</v>
      </c>
      <c r="D17" s="7">
        <f>BS_reported!C34+BS_reported!C35</f>
        <v>487700</v>
      </c>
      <c r="E17" s="7">
        <f>BS_reported!D34+BS_reported!D35</f>
        <v>241605</v>
      </c>
      <c r="F17" s="7">
        <f>BS_reported!E34+BS_reported!E35</f>
        <v>240487</v>
      </c>
      <c r="G17" s="7">
        <f>BS_reported!F34+BS_reported!F35</f>
        <v>244931</v>
      </c>
    </row>
    <row r="18" spans="1:12" x14ac:dyDescent="0.25">
      <c r="A18" s="4"/>
      <c r="B18" s="8" t="s">
        <v>156</v>
      </c>
      <c r="C18" s="7">
        <f>SUM(BS_reported!B36:B38)</f>
        <v>54337</v>
      </c>
      <c r="D18" s="7">
        <f>SUM(BS_reported!C36:C38)</f>
        <v>60536</v>
      </c>
      <c r="E18" s="7">
        <f>SUM(BS_reported!D36:D38)</f>
        <v>58574</v>
      </c>
      <c r="F18" s="7">
        <f>SUM(BS_reported!E36:E38)</f>
        <v>54991</v>
      </c>
      <c r="G18" s="7">
        <f>SUM(BS_reported!F36:F38)</f>
        <v>52264</v>
      </c>
    </row>
    <row r="19" spans="1:12" x14ac:dyDescent="0.25">
      <c r="A19" s="4"/>
      <c r="B19" s="4" t="s">
        <v>136</v>
      </c>
      <c r="C19" s="7">
        <f>SUM(BS_reported!B39:B42)+BS_reported!B44</f>
        <v>107106</v>
      </c>
      <c r="D19" s="7">
        <f>SUM(BS_reported!C39:C42)+BS_reported!C44</f>
        <v>109724</v>
      </c>
      <c r="E19" s="7">
        <f>SUM(BS_reported!D39:D42)+BS_reported!D44</f>
        <v>75057</v>
      </c>
      <c r="F19" s="7">
        <f>SUM(BS_reported!E39:E42)+BS_reported!E44</f>
        <v>73287</v>
      </c>
      <c r="G19" s="7">
        <f>SUM(BS_reported!F39:F42)+BS_reported!F44</f>
        <v>76294</v>
      </c>
    </row>
    <row r="20" spans="1:12" x14ac:dyDescent="0.25">
      <c r="A20" s="4"/>
      <c r="B20" s="11" t="s">
        <v>137</v>
      </c>
      <c r="C20" s="10">
        <f>SUM(C16:C19)</f>
        <v>1078334</v>
      </c>
      <c r="D20" s="10">
        <f>SUM(D16:D19)</f>
        <v>986976</v>
      </c>
      <c r="E20" s="10">
        <f>SUM(E16:E19)</f>
        <v>631119</v>
      </c>
      <c r="F20" s="10">
        <f>SUM(F16:F19)</f>
        <v>619840</v>
      </c>
      <c r="G20" s="10">
        <f>SUM(G16:G19)</f>
        <v>626789</v>
      </c>
    </row>
    <row r="21" spans="1:12" x14ac:dyDescent="0.25">
      <c r="A21" s="4"/>
      <c r="B21" s="11"/>
      <c r="C21" s="10"/>
      <c r="D21" s="10"/>
      <c r="E21" s="10"/>
      <c r="F21" s="10"/>
      <c r="G21" s="10"/>
    </row>
    <row r="22" spans="1:12" ht="15.75" x14ac:dyDescent="0.25">
      <c r="A22" s="4"/>
      <c r="B22" s="12" t="s">
        <v>37</v>
      </c>
      <c r="C22" s="13">
        <f>C20+C12</f>
        <v>1873028</v>
      </c>
      <c r="D22" s="13">
        <f>D20+D12</f>
        <v>1786320</v>
      </c>
      <c r="E22" s="13">
        <f>E20+E12</f>
        <v>1227709</v>
      </c>
      <c r="F22" s="13">
        <f>F20+F12</f>
        <v>1153457</v>
      </c>
      <c r="G22" s="13">
        <f>G20+G12</f>
        <v>1100445</v>
      </c>
    </row>
    <row r="23" spans="1:12" ht="15.75" x14ac:dyDescent="0.25">
      <c r="A23" s="8"/>
      <c r="B23" s="14"/>
      <c r="C23" s="15"/>
      <c r="D23" s="15"/>
      <c r="E23" s="15"/>
      <c r="F23" s="15"/>
      <c r="G23" s="15"/>
    </row>
    <row r="24" spans="1:12" x14ac:dyDescent="0.25">
      <c r="A24" s="4"/>
      <c r="B24" s="4" t="s">
        <v>138</v>
      </c>
      <c r="C24" s="7">
        <f>BS_reported!B48</f>
        <v>201575</v>
      </c>
      <c r="D24" s="7">
        <f>BS_reported!C48</f>
        <v>163062</v>
      </c>
      <c r="E24" s="7">
        <f>BS_reported!D48</f>
        <v>116354</v>
      </c>
      <c r="F24" s="7">
        <f>BS_reported!E48</f>
        <v>102107</v>
      </c>
      <c r="G24" s="7">
        <f>BS_reported!F48</f>
        <v>109165</v>
      </c>
    </row>
    <row r="25" spans="1:12" x14ac:dyDescent="0.25">
      <c r="A25" s="4"/>
      <c r="B25" s="4" t="s">
        <v>139</v>
      </c>
      <c r="C25" s="7">
        <f>BS_reported!B49+BS_reported!B50+BS_reported!B57+BS_reported!B51+BS_reported!B58</f>
        <v>138614</v>
      </c>
      <c r="D25" s="7">
        <f>BS_reported!C49+BS_reported!C50+BS_reported!C57+BS_reported!C51+BS_reported!C58</f>
        <v>141944</v>
      </c>
      <c r="E25" s="7">
        <f>BS_reported!D49+BS_reported!D50+BS_reported!D57+BS_reported!D51+BS_reported!D58</f>
        <v>85946</v>
      </c>
      <c r="F25" s="7">
        <f>BS_reported!E49+BS_reported!E50+BS_reported!E57+BS_reported!E51+BS_reported!E58</f>
        <v>79483</v>
      </c>
      <c r="G25" s="7">
        <f>BS_reported!F49+BS_reported!F50+BS_reported!F57+BS_reported!F51+BS_reported!F58</f>
        <v>75528</v>
      </c>
    </row>
    <row r="26" spans="1:12" x14ac:dyDescent="0.25">
      <c r="A26" s="4"/>
      <c r="B26" s="4"/>
      <c r="C26" s="7"/>
      <c r="D26" s="7"/>
      <c r="E26" s="7"/>
      <c r="F26" s="7"/>
      <c r="G26" s="7"/>
    </row>
    <row r="27" spans="1:12" x14ac:dyDescent="0.25">
      <c r="A27" s="4"/>
      <c r="B27" s="4" t="s">
        <v>140</v>
      </c>
      <c r="C27" s="28">
        <f>BS_reported!B46+BS_reported!B47</f>
        <v>20589</v>
      </c>
      <c r="D27" s="28">
        <f>BS_reported!C46+BS_reported!C47</f>
        <v>45113</v>
      </c>
      <c r="E27" s="28">
        <f>BS_reported!D46+BS_reported!D47</f>
        <v>52685</v>
      </c>
      <c r="F27" s="28">
        <f>BS_reported!E46+BS_reported!E47</f>
        <v>49743</v>
      </c>
      <c r="G27" s="28">
        <f>BS_reported!F46+BS_reported!F47</f>
        <v>51315</v>
      </c>
      <c r="H27" s="2"/>
      <c r="I27" s="2"/>
      <c r="J27" s="2"/>
      <c r="K27" s="2"/>
      <c r="L27" s="2"/>
    </row>
    <row r="28" spans="1:12" x14ac:dyDescent="0.25">
      <c r="A28" s="4"/>
      <c r="B28" s="5" t="s">
        <v>53</v>
      </c>
      <c r="C28" s="29">
        <f>BS_reported!B65</f>
        <v>472315</v>
      </c>
      <c r="D28" s="29">
        <f>BS_reported!C65</f>
        <v>475112</v>
      </c>
      <c r="E28" s="29">
        <f>BS_reported!D65</f>
        <v>179611</v>
      </c>
      <c r="F28" s="29">
        <f>BS_reported!E65</f>
        <v>200978</v>
      </c>
      <c r="G28" s="29">
        <f>BS_reported!F65</f>
        <v>162713</v>
      </c>
    </row>
    <row r="29" spans="1:12" x14ac:dyDescent="0.25">
      <c r="A29" s="4"/>
      <c r="B29" s="16" t="s">
        <v>141</v>
      </c>
      <c r="C29" s="29">
        <f>C27+C28</f>
        <v>492904</v>
      </c>
      <c r="D29" s="29">
        <f>D27+D28</f>
        <v>520225</v>
      </c>
      <c r="E29" s="29">
        <f t="shared" ref="E29:G29" si="1">E27+E28</f>
        <v>232296</v>
      </c>
      <c r="F29" s="29">
        <f t="shared" si="1"/>
        <v>250721</v>
      </c>
      <c r="G29" s="29">
        <f t="shared" si="1"/>
        <v>214028</v>
      </c>
      <c r="H29" s="2"/>
    </row>
    <row r="30" spans="1:12" x14ac:dyDescent="0.25">
      <c r="A30" s="4"/>
      <c r="B30" s="4" t="s">
        <v>107</v>
      </c>
      <c r="C30" s="28">
        <f>BS_reported!B68</f>
        <v>20599</v>
      </c>
      <c r="D30" s="28">
        <f>BS_reported!C68</f>
        <v>23757</v>
      </c>
      <c r="E30" s="28">
        <f>BS_reported!D68</f>
        <v>8666</v>
      </c>
      <c r="F30" s="28">
        <f>BS_reported!E68</f>
        <v>7636</v>
      </c>
      <c r="G30" s="28">
        <f>BS_reported!F68</f>
        <v>5334</v>
      </c>
    </row>
    <row r="31" spans="1:12" x14ac:dyDescent="0.25">
      <c r="A31" s="4"/>
      <c r="B31" s="8" t="s">
        <v>142</v>
      </c>
      <c r="C31" s="28">
        <f>BS_reported!B75</f>
        <v>0</v>
      </c>
      <c r="D31" s="28">
        <f>BS_reported!C75</f>
        <v>0</v>
      </c>
      <c r="E31" s="28">
        <f>BS_reported!D75</f>
        <v>0</v>
      </c>
      <c r="F31" s="28">
        <f>BS_reported!E75</f>
        <v>0</v>
      </c>
      <c r="G31" s="28">
        <f>BS_reported!F75</f>
        <v>2888</v>
      </c>
    </row>
    <row r="32" spans="1:12" x14ac:dyDescent="0.25">
      <c r="A32" s="4"/>
      <c r="B32" s="4" t="s">
        <v>143</v>
      </c>
      <c r="C32" s="28">
        <f>BS_reported!B66+BS_reported!B74-BS_reported!B68+BS_reported!B76</f>
        <v>84158</v>
      </c>
      <c r="D32" s="28">
        <f>BS_reported!C66+BS_reported!C74-BS_reported!C68+BS_reported!C76</f>
        <v>154653</v>
      </c>
      <c r="E32" s="28">
        <f>BS_reported!D66+BS_reported!D74-BS_reported!D68+BS_reported!D76</f>
        <v>74983</v>
      </c>
      <c r="F32" s="28">
        <f>BS_reported!E66+BS_reported!E74-BS_reported!E68+BS_reported!E76</f>
        <v>79120</v>
      </c>
      <c r="G32" s="28">
        <f>BS_reported!F66+BS_reported!F74-BS_reported!F68+BS_reported!F76</f>
        <v>102148</v>
      </c>
    </row>
    <row r="33" spans="1:8" x14ac:dyDescent="0.25">
      <c r="A33" s="17"/>
      <c r="B33" s="9" t="s">
        <v>61</v>
      </c>
      <c r="C33" s="10">
        <f>C24+C25+C29+C30+C31+C32</f>
        <v>937850</v>
      </c>
      <c r="D33" s="10">
        <f>D24+D25+D29+D30+D31+D32</f>
        <v>1003641</v>
      </c>
      <c r="E33" s="10">
        <f>E24+E25+E29+E30+E31+E32</f>
        <v>518245</v>
      </c>
      <c r="F33" s="10">
        <f>F24+F25+F29+F30+F31+F32</f>
        <v>519067</v>
      </c>
      <c r="G33" s="10">
        <f>G24+G25+G29+G30+G31+G32</f>
        <v>509091</v>
      </c>
    </row>
    <row r="34" spans="1:8" x14ac:dyDescent="0.25">
      <c r="A34" s="17"/>
      <c r="B34" s="9"/>
      <c r="C34" s="10"/>
      <c r="D34" s="10"/>
      <c r="E34" s="10"/>
      <c r="F34" s="10"/>
      <c r="G34" s="10"/>
    </row>
    <row r="35" spans="1:8" x14ac:dyDescent="0.25">
      <c r="A35" s="4"/>
      <c r="B35" s="4" t="s">
        <v>62</v>
      </c>
      <c r="C35" s="7">
        <f>BS_reported!B79+BS_reported!B80</f>
        <v>94719</v>
      </c>
      <c r="D35" s="7">
        <f>BS_reported!C79+BS_reported!C80</f>
        <v>87868</v>
      </c>
      <c r="E35" s="7">
        <f>BS_reported!D79+BS_reported!D80</f>
        <v>73220</v>
      </c>
      <c r="F35" s="7">
        <f>BS_reported!E79+BS_reported!E80</f>
        <v>71895</v>
      </c>
      <c r="G35" s="7">
        <f>BS_reported!F79+BS_reported!F80</f>
        <v>60967</v>
      </c>
    </row>
    <row r="36" spans="1:8" x14ac:dyDescent="0.25">
      <c r="A36" s="39"/>
      <c r="B36" s="8" t="s">
        <v>217</v>
      </c>
      <c r="C36" s="7">
        <f>BS_reported!B78+BS_reported!B90</f>
        <v>5113</v>
      </c>
      <c r="D36" s="7">
        <f>BS_reported!C78+BS_reported!C90</f>
        <v>4406</v>
      </c>
      <c r="E36" s="7">
        <f>BS_reported!D78+BS_reported!D90</f>
        <v>4260</v>
      </c>
      <c r="F36" s="7">
        <f>BS_reported!E78+BS_reported!E90</f>
        <v>2456</v>
      </c>
      <c r="G36" s="7">
        <f>BS_reported!F78+BS_reported!F90</f>
        <v>0</v>
      </c>
    </row>
    <row r="37" spans="1:8" x14ac:dyDescent="0.25">
      <c r="A37" s="4"/>
      <c r="B37" s="4" t="s">
        <v>68</v>
      </c>
      <c r="C37" s="7">
        <f>BS_reported!B88</f>
        <v>-71962</v>
      </c>
      <c r="D37" s="7">
        <f>BS_reported!C88</f>
        <v>-139626</v>
      </c>
      <c r="E37" s="7">
        <f>BS_reported!D88</f>
        <v>-89005</v>
      </c>
      <c r="F37" s="7">
        <f>BS_reported!E88</f>
        <v>-86557</v>
      </c>
      <c r="G37" s="7">
        <f>BS_reported!F88</f>
        <v>-59064</v>
      </c>
    </row>
    <row r="38" spans="1:8" x14ac:dyDescent="0.25">
      <c r="A38" s="4"/>
      <c r="B38" s="4" t="s">
        <v>144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8" x14ac:dyDescent="0.25">
      <c r="A39" s="4"/>
      <c r="B39" s="4" t="s">
        <v>145</v>
      </c>
      <c r="C39" s="7">
        <f>BS_reported!B81</f>
        <v>907308</v>
      </c>
      <c r="D39" s="7">
        <f>BS_reported!C81</f>
        <v>830031</v>
      </c>
      <c r="E39" s="7">
        <f>BS_reported!D81</f>
        <v>720989</v>
      </c>
      <c r="F39" s="7">
        <f>BS_reported!E81</f>
        <v>646596</v>
      </c>
      <c r="G39" s="7">
        <f>BS_reported!F81</f>
        <v>589451</v>
      </c>
    </row>
    <row r="40" spans="1:8" x14ac:dyDescent="0.25">
      <c r="A40" s="4"/>
      <c r="B40" s="9" t="s">
        <v>146</v>
      </c>
      <c r="C40" s="10">
        <f>C35+C36+C37-C38+C39</f>
        <v>935178</v>
      </c>
      <c r="D40" s="10">
        <f>D35+D36+D37-D38+D39</f>
        <v>782679</v>
      </c>
      <c r="E40" s="10">
        <f t="shared" ref="E40:G40" si="2">E35+E36+E37-E38+E39</f>
        <v>709464</v>
      </c>
      <c r="F40" s="10">
        <f t="shared" si="2"/>
        <v>634390</v>
      </c>
      <c r="G40" s="10">
        <f t="shared" si="2"/>
        <v>591354</v>
      </c>
    </row>
    <row r="41" spans="1:8" x14ac:dyDescent="0.25">
      <c r="A41" s="4"/>
      <c r="B41" s="9"/>
      <c r="C41" s="10"/>
      <c r="D41" s="10"/>
      <c r="E41" s="10"/>
      <c r="F41" s="10"/>
      <c r="G41" s="10"/>
    </row>
    <row r="42" spans="1:8" ht="15.75" x14ac:dyDescent="0.25">
      <c r="A42" s="4"/>
      <c r="B42" s="12" t="s">
        <v>147</v>
      </c>
      <c r="C42" s="13">
        <f>C33+C40</f>
        <v>1873028</v>
      </c>
      <c r="D42" s="13">
        <f>D33+D40</f>
        <v>1786320</v>
      </c>
      <c r="E42" s="13">
        <f>E33+E40</f>
        <v>1227709</v>
      </c>
      <c r="F42" s="13">
        <f>F33+F40</f>
        <v>1153457</v>
      </c>
      <c r="G42" s="13">
        <f>G33+G40</f>
        <v>1100445</v>
      </c>
    </row>
    <row r="44" spans="1:8" x14ac:dyDescent="0.25">
      <c r="C44" s="2">
        <f>C22-C42</f>
        <v>0</v>
      </c>
      <c r="D44" s="2">
        <f>D22-D42</f>
        <v>0</v>
      </c>
      <c r="E44" s="2">
        <f t="shared" ref="E44:G44" si="3">E22-E42</f>
        <v>0</v>
      </c>
      <c r="F44" s="2">
        <f t="shared" si="3"/>
        <v>0</v>
      </c>
      <c r="G44" s="2">
        <f t="shared" si="3"/>
        <v>0</v>
      </c>
    </row>
    <row r="45" spans="1:8" x14ac:dyDescent="0.25">
      <c r="B45" s="40"/>
      <c r="C45" s="45"/>
      <c r="D45" s="45"/>
      <c r="E45" s="45"/>
      <c r="F45" s="45"/>
      <c r="G45" s="2"/>
    </row>
    <row r="46" spans="1:8" x14ac:dyDescent="0.25">
      <c r="B46" s="40"/>
      <c r="C46" s="45"/>
      <c r="D46" s="45"/>
      <c r="E46" s="45"/>
      <c r="F46" s="45"/>
      <c r="G46" s="45"/>
      <c r="H46" s="45"/>
    </row>
    <row r="47" spans="1:8" x14ac:dyDescent="0.25">
      <c r="B47" s="40"/>
      <c r="C47" s="45"/>
      <c r="D47" s="45"/>
      <c r="E47" s="45"/>
      <c r="F47" s="45"/>
    </row>
    <row r="48" spans="1:8" x14ac:dyDescent="0.25">
      <c r="B48" s="40"/>
      <c r="C48" s="45"/>
      <c r="D48" s="45"/>
      <c r="E48" s="45"/>
      <c r="F48" s="45"/>
    </row>
    <row r="49" spans="3:4" x14ac:dyDescent="0.25">
      <c r="C49" s="2"/>
      <c r="D49" s="2"/>
    </row>
  </sheetData>
  <mergeCells count="2">
    <mergeCell ref="A6:B6"/>
    <mergeCell ref="A7:B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zoomScale="110" zoomScaleNormal="110" workbookViewId="0">
      <selection activeCell="J14" sqref="J14"/>
    </sheetView>
  </sheetViews>
  <sheetFormatPr defaultRowHeight="15" x14ac:dyDescent="0.25"/>
  <cols>
    <col min="1" max="1" width="5.7109375" customWidth="1"/>
    <col min="2" max="2" width="49.7109375" customWidth="1"/>
    <col min="3" max="3" width="12.5703125" customWidth="1"/>
    <col min="4" max="6" width="11.7109375" customWidth="1"/>
    <col min="7" max="7" width="10.42578125" customWidth="1"/>
  </cols>
  <sheetData>
    <row r="3" spans="1:7" ht="19.5" thickBot="1" x14ac:dyDescent="0.35">
      <c r="B3" s="33"/>
      <c r="C3" s="33"/>
    </row>
    <row r="4" spans="1:7" ht="21" thickBot="1" x14ac:dyDescent="0.35">
      <c r="A4" s="54" t="s">
        <v>148</v>
      </c>
      <c r="B4" s="54"/>
      <c r="C4" s="53">
        <v>41608</v>
      </c>
      <c r="D4" s="53" t="s">
        <v>212</v>
      </c>
      <c r="E4" s="53" t="s">
        <v>186</v>
      </c>
      <c r="F4" s="53" t="s">
        <v>187</v>
      </c>
      <c r="G4" s="53" t="s">
        <v>188</v>
      </c>
    </row>
    <row r="5" spans="1:7" x14ac:dyDescent="0.25">
      <c r="A5" s="56"/>
      <c r="B5" s="56"/>
      <c r="C5" s="42"/>
      <c r="D5" s="18"/>
      <c r="E5" s="18"/>
      <c r="F5" s="18"/>
      <c r="G5" s="18"/>
    </row>
    <row r="6" spans="1:7" x14ac:dyDescent="0.25">
      <c r="A6" s="32"/>
      <c r="B6" s="32" t="s">
        <v>149</v>
      </c>
      <c r="C6" s="19">
        <f>IS_reported!B9</f>
        <v>2046968</v>
      </c>
      <c r="D6" s="19">
        <f>IS_reported!C9</f>
        <v>1886239</v>
      </c>
      <c r="E6" s="19">
        <f>IS_reported!D9</f>
        <v>1557552</v>
      </c>
      <c r="F6" s="19">
        <f>IS_reported!E9</f>
        <v>1356161</v>
      </c>
      <c r="G6" s="19">
        <f>IS_reported!F9</f>
        <v>1234659</v>
      </c>
    </row>
    <row r="7" spans="1:7" x14ac:dyDescent="0.25">
      <c r="A7" s="32"/>
      <c r="B7" s="32" t="s">
        <v>150</v>
      </c>
      <c r="C7" s="19">
        <f>IS_reported!B10-C10-C11</f>
        <v>1415140</v>
      </c>
      <c r="D7" s="19">
        <f>IS_reported!C10-D10-D11</f>
        <v>1311547</v>
      </c>
      <c r="E7" s="19">
        <f>IS_reported!D10-E10-E11</f>
        <v>1069246</v>
      </c>
      <c r="F7" s="19">
        <f>IS_reported!E10-F10-F11</f>
        <v>917780</v>
      </c>
      <c r="G7" s="19">
        <f>IS_reported!F10-G10-G11</f>
        <v>816610</v>
      </c>
    </row>
    <row r="8" spans="1:7" x14ac:dyDescent="0.25">
      <c r="A8" s="32"/>
      <c r="B8" s="32" t="s">
        <v>73</v>
      </c>
      <c r="C8" s="19">
        <f>IS_reported!B12</f>
        <v>374669</v>
      </c>
      <c r="D8" s="19">
        <f>IS_reported!C12</f>
        <v>354735</v>
      </c>
      <c r="E8" s="19">
        <f>IS_reported!D12</f>
        <v>318046</v>
      </c>
      <c r="F8" s="19">
        <f>IS_reported!E12</f>
        <v>292836</v>
      </c>
      <c r="G8" s="19">
        <f>IS_reported!F12</f>
        <v>264141</v>
      </c>
    </row>
    <row r="9" spans="1:7" x14ac:dyDescent="0.25">
      <c r="A9" s="32"/>
      <c r="B9" s="20" t="s">
        <v>151</v>
      </c>
      <c r="C9" s="21">
        <f>C6-C7-C8</f>
        <v>257159</v>
      </c>
      <c r="D9" s="21">
        <f>D6-D7-D8</f>
        <v>219957</v>
      </c>
      <c r="E9" s="21">
        <f>E6-E7-E8</f>
        <v>170260</v>
      </c>
      <c r="F9" s="21">
        <f>F6-F7-F8</f>
        <v>145545</v>
      </c>
      <c r="G9" s="21">
        <f>G6-G7-G8</f>
        <v>153908</v>
      </c>
    </row>
    <row r="10" spans="1:7" x14ac:dyDescent="0.25">
      <c r="A10" s="32"/>
      <c r="B10" s="32" t="s">
        <v>158</v>
      </c>
      <c r="C10" s="19">
        <f>CF_reported!B11</f>
        <v>39149</v>
      </c>
      <c r="D10" s="19">
        <f>CF_reported!C11</f>
        <v>38713</v>
      </c>
      <c r="E10" s="19">
        <f>CF_reported!D11</f>
        <v>31054</v>
      </c>
      <c r="F10" s="19">
        <f>CF_reported!E11</f>
        <v>30361</v>
      </c>
      <c r="G10" s="19">
        <f>CF_reported!F11</f>
        <v>34709</v>
      </c>
    </row>
    <row r="11" spans="1:7" x14ac:dyDescent="0.25">
      <c r="A11" s="32"/>
      <c r="B11" s="32" t="s">
        <v>106</v>
      </c>
      <c r="C11" s="19">
        <f>CF_reported!B12</f>
        <v>22508</v>
      </c>
      <c r="D11" s="19">
        <f>CF_reported!C12</f>
        <v>18703</v>
      </c>
      <c r="E11" s="19">
        <f>CF_reported!D12</f>
        <v>10162</v>
      </c>
      <c r="F11" s="19">
        <f>CF_reported!E12</f>
        <v>10839</v>
      </c>
      <c r="G11" s="19">
        <f>CF_reported!F12</f>
        <v>12038</v>
      </c>
    </row>
    <row r="12" spans="1:7" x14ac:dyDescent="0.25">
      <c r="A12" s="32"/>
      <c r="B12" s="20" t="s">
        <v>152</v>
      </c>
      <c r="C12" s="21">
        <f>C9-C10-C11</f>
        <v>195502</v>
      </c>
      <c r="D12" s="21">
        <f>D9-D10-D11</f>
        <v>162541</v>
      </c>
      <c r="E12" s="21">
        <f t="shared" ref="E12:G12" si="0">E9-E10-E11</f>
        <v>129044</v>
      </c>
      <c r="F12" s="21">
        <f t="shared" si="0"/>
        <v>104345</v>
      </c>
      <c r="G12" s="21">
        <f t="shared" si="0"/>
        <v>107161</v>
      </c>
    </row>
    <row r="13" spans="1:7" x14ac:dyDescent="0.25">
      <c r="A13" s="32"/>
      <c r="B13" s="32" t="s">
        <v>82</v>
      </c>
      <c r="C13" s="19">
        <f>IS_reported!B26</f>
        <v>19120</v>
      </c>
      <c r="D13" s="19">
        <f>IS_reported!C26</f>
        <v>19793</v>
      </c>
      <c r="E13" s="19">
        <f>IS_reported!D26</f>
        <v>10811</v>
      </c>
      <c r="F13" s="19">
        <f>IS_reported!E26</f>
        <v>10414</v>
      </c>
      <c r="G13" s="19">
        <f>IS_reported!F26</f>
        <v>7734</v>
      </c>
    </row>
    <row r="14" spans="1:7" x14ac:dyDescent="0.25">
      <c r="A14" s="32"/>
      <c r="B14" s="32" t="s">
        <v>153</v>
      </c>
      <c r="C14" s="19">
        <f>IS_reported!B16-IS_reported!B13+IS_reported!B25-IS_reported!B14-IS_reported!B15</f>
        <v>-48838</v>
      </c>
      <c r="D14" s="19">
        <f>IS_reported!C16-IS_reported!C13+IS_reported!C25-IS_reported!C14-IS_reported!C15</f>
        <v>-53200</v>
      </c>
      <c r="E14" s="19">
        <f>IS_reported!D16-IS_reported!D13+IS_reported!D25-IS_reported!D14-IS_reported!D15</f>
        <v>-3241</v>
      </c>
      <c r="F14" s="19">
        <f>IS_reported!E16-IS_reported!E13+IS_reported!E25-IS_reported!E14-IS_reported!E15</f>
        <v>-6213</v>
      </c>
      <c r="G14" s="19">
        <f>IS_reported!F16-IS_reported!F13+IS_reported!F25-IS_reported!F14-IS_reported!F15</f>
        <v>15193</v>
      </c>
    </row>
    <row r="15" spans="1:7" x14ac:dyDescent="0.25">
      <c r="A15" s="32"/>
      <c r="B15" s="20" t="s">
        <v>154</v>
      </c>
      <c r="C15" s="21">
        <f>C12-C13+C14</f>
        <v>127544</v>
      </c>
      <c r="D15" s="21">
        <f>D12-D13+D14</f>
        <v>89548</v>
      </c>
      <c r="E15" s="21">
        <f t="shared" ref="E15:G15" si="1">E12-E13+E14</f>
        <v>114992</v>
      </c>
      <c r="F15" s="21">
        <f t="shared" si="1"/>
        <v>87718</v>
      </c>
      <c r="G15" s="21">
        <f t="shared" si="1"/>
        <v>114620</v>
      </c>
    </row>
    <row r="16" spans="1:7" x14ac:dyDescent="0.25">
      <c r="A16" s="32"/>
      <c r="B16" s="32" t="s">
        <v>160</v>
      </c>
      <c r="C16" s="19">
        <f>IS_reported!B33</f>
        <v>30301</v>
      </c>
      <c r="D16" s="19">
        <f>IS_reported!C33</f>
        <v>47299</v>
      </c>
      <c r="E16" s="19">
        <f>IS_reported!D33</f>
        <v>29546</v>
      </c>
      <c r="F16" s="19">
        <f>IS_reported!E33</f>
        <v>15964</v>
      </c>
      <c r="G16" s="19">
        <f>IS_reported!F33</f>
        <v>2734</v>
      </c>
    </row>
    <row r="17" spans="1:9" x14ac:dyDescent="0.25">
      <c r="A17" s="32"/>
      <c r="B17" s="32" t="s">
        <v>159</v>
      </c>
      <c r="C17" s="19">
        <f>IS_reported!B37</f>
        <v>9648</v>
      </c>
      <c r="D17" s="19">
        <f>IS_reported!C37</f>
        <v>-16820</v>
      </c>
      <c r="E17" s="19">
        <f>IS_reported!D37</f>
        <v>5405</v>
      </c>
      <c r="F17" s="19">
        <f>IS_reported!E37</f>
        <v>9343</v>
      </c>
      <c r="G17" s="19">
        <f>IS_reported!F37</f>
        <v>33994</v>
      </c>
    </row>
    <row r="18" spans="1:9" x14ac:dyDescent="0.25">
      <c r="A18" s="32"/>
      <c r="B18" s="32" t="s">
        <v>91</v>
      </c>
      <c r="C18" s="19">
        <f>C16+C17</f>
        <v>39949</v>
      </c>
      <c r="D18" s="19">
        <f>D16+D17</f>
        <v>30479</v>
      </c>
      <c r="E18" s="19">
        <f>E16+E17</f>
        <v>34951</v>
      </c>
      <c r="F18" s="19">
        <f>F16+F17</f>
        <v>25307</v>
      </c>
      <c r="G18" s="19">
        <f>G16+G17</f>
        <v>36728</v>
      </c>
    </row>
    <row r="19" spans="1:9" x14ac:dyDescent="0.25">
      <c r="A19" s="32"/>
      <c r="B19" s="32" t="s">
        <v>161</v>
      </c>
      <c r="C19" s="19">
        <f>-IS_reported!B39+IS_reported!B40+IS_reported!B42</f>
        <v>9591</v>
      </c>
      <c r="D19" s="19">
        <f>-IS_reported!C39+IS_reported!C40+IS_reported!C42</f>
        <v>66786</v>
      </c>
      <c r="E19" s="19">
        <f>-IS_reported!D39+IS_reported!D40+IS_reported!D42</f>
        <v>9006</v>
      </c>
      <c r="F19" s="19">
        <f>-IS_reported!E39+IS_reported!E40+IS_reported!E42</f>
        <v>8008</v>
      </c>
      <c r="G19" s="19">
        <f>-IS_reported!F39+IS_reported!F40+IS_reported!F42</f>
        <v>5762</v>
      </c>
    </row>
    <row r="20" spans="1:9" x14ac:dyDescent="0.25">
      <c r="A20" s="32"/>
      <c r="B20" s="22" t="s">
        <v>157</v>
      </c>
      <c r="C20" s="23">
        <f>C15-C18+C19</f>
        <v>97186</v>
      </c>
      <c r="D20" s="23">
        <f>D15-D18+D19</f>
        <v>125855</v>
      </c>
      <c r="E20" s="23">
        <f>E15-E18+E19</f>
        <v>89047</v>
      </c>
      <c r="F20" s="23">
        <f>F15-F18+F19</f>
        <v>70419</v>
      </c>
      <c r="G20" s="23">
        <f>G15-G18+G19</f>
        <v>83654</v>
      </c>
    </row>
    <row r="21" spans="1:9" x14ac:dyDescent="0.25">
      <c r="A21" s="32"/>
      <c r="B21" s="32" t="s">
        <v>155</v>
      </c>
      <c r="C21" s="19">
        <f>RE_reported!B11+RE_reported!B12</f>
        <v>19484</v>
      </c>
      <c r="D21" s="19">
        <f>RE_reported!C11+RE_reported!C12</f>
        <v>16580</v>
      </c>
      <c r="E21" s="19">
        <f>RE_reported!D11+RE_reported!D12</f>
        <v>14712</v>
      </c>
      <c r="F21" s="19">
        <f>RE_reported!E11+RE_reported!E12</f>
        <v>13732</v>
      </c>
      <c r="G21" s="19">
        <f>RE_reported!F11+RE_reported!F12</f>
        <v>13169</v>
      </c>
    </row>
    <row r="22" spans="1:9" x14ac:dyDescent="0.25">
      <c r="A22" s="8"/>
      <c r="B22" s="24" t="s">
        <v>222</v>
      </c>
      <c r="C22" s="25">
        <f>SUM(C20:C21)</f>
        <v>116670</v>
      </c>
      <c r="D22" s="25">
        <f>SUM(D20:D21)</f>
        <v>142435</v>
      </c>
      <c r="E22" s="25">
        <f>SUM(E20:E21)</f>
        <v>103759</v>
      </c>
      <c r="F22" s="25">
        <f>SUM(F20:F21)</f>
        <v>84151</v>
      </c>
      <c r="G22" s="25">
        <f>SUM(G20:G21)</f>
        <v>96823</v>
      </c>
    </row>
    <row r="25" spans="1:9" x14ac:dyDescent="0.25">
      <c r="C25" s="2">
        <f>IS_reported!B43</f>
        <v>97186</v>
      </c>
      <c r="D25" s="2">
        <f>IS_reported!C43</f>
        <v>125855</v>
      </c>
      <c r="E25" s="2">
        <f>IS_reported!D43</f>
        <v>89047</v>
      </c>
      <c r="F25" s="2">
        <f>IS_reported!E43</f>
        <v>70419</v>
      </c>
      <c r="G25" s="2">
        <f>IS_reported!F43</f>
        <v>83654</v>
      </c>
    </row>
    <row r="26" spans="1:9" x14ac:dyDescent="0.25">
      <c r="C26" s="2">
        <f>C20-C25</f>
        <v>0</v>
      </c>
      <c r="D26" s="2">
        <f t="shared" ref="D26:G26" si="2">D20-D25</f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</row>
    <row r="28" spans="1:9" x14ac:dyDescent="0.25">
      <c r="B28" s="31"/>
    </row>
    <row r="29" spans="1:9" x14ac:dyDescent="0.25">
      <c r="B29" s="31"/>
      <c r="C29" s="2"/>
      <c r="D29" s="2"/>
      <c r="E29" s="2"/>
      <c r="F29" s="2"/>
      <c r="G29" s="2"/>
    </row>
    <row r="30" spans="1:9" x14ac:dyDescent="0.25">
      <c r="B30" s="40"/>
      <c r="C30" s="45"/>
      <c r="D30" s="45"/>
      <c r="E30" s="45"/>
      <c r="F30" s="45"/>
      <c r="G30" s="43"/>
      <c r="H30" s="43"/>
      <c r="I30" s="30"/>
    </row>
    <row r="31" spans="1:9" x14ac:dyDescent="0.25">
      <c r="C31" s="2"/>
      <c r="D31" s="2"/>
      <c r="E31" s="2"/>
      <c r="F31" s="2"/>
      <c r="G31" s="2"/>
    </row>
  </sheetData>
  <mergeCells count="2">
    <mergeCell ref="A4:B4"/>
    <mergeCell ref="A5:B5"/>
  </mergeCells>
  <pageMargins left="0.7" right="0.7" top="0.75" bottom="0.75" header="0.3" footer="0.3"/>
  <pageSetup orientation="portrait" r:id="rId1"/>
  <ignoredErrors>
    <ignoredError sqref="D6:G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BS_reported</vt:lpstr>
      <vt:lpstr>IS_reported</vt:lpstr>
      <vt:lpstr>RE_reported</vt:lpstr>
      <vt:lpstr>CF_reported</vt:lpstr>
      <vt:lpstr>BS_simplified</vt:lpstr>
      <vt:lpstr>IS_simplified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Silva-Gao</dc:creator>
  <cp:lastModifiedBy>lucia.silva-gao</cp:lastModifiedBy>
  <dcterms:created xsi:type="dcterms:W3CDTF">2009-10-18T15:57:21Z</dcterms:created>
  <dcterms:modified xsi:type="dcterms:W3CDTF">2014-02-16T19:34:25Z</dcterms:modified>
</cp:coreProperties>
</file>